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5" yWindow="105" windowWidth="20190" windowHeight="9045" tabRatio="952"/>
  </bookViews>
  <sheets>
    <sheet name="Instructions" sheetId="9" r:id="rId1"/>
    <sheet name="codes-objet" sheetId="6" r:id="rId2"/>
    <sheet name="Tableau demande" sheetId="10" r:id="rId3"/>
    <sheet name="Appels de fonds" sheetId="26" r:id="rId4"/>
    <sheet name="RA n" sheetId="12" r:id="rId5"/>
    <sheet name="RA n+1" sheetId="17" r:id="rId6"/>
    <sheet name="RA n+2" sheetId="19" r:id="rId7"/>
    <sheet name="RA n+3" sheetId="21" r:id="rId8"/>
    <sheet name="RA n+4" sheetId="23" r:id="rId9"/>
    <sheet name="CAD n" sheetId="3" r:id="rId10"/>
    <sheet name="CAD n+1" sheetId="16" r:id="rId11"/>
    <sheet name="CAD n+2" sheetId="18" r:id="rId12"/>
    <sheet name="CAD n+3" sheetId="20" r:id="rId13"/>
    <sheet name="CAD n+4" sheetId="22" r:id="rId14"/>
    <sheet name="SNPC" sheetId="7" state="hidden" r:id="rId15"/>
    <sheet name="Feuil1" sheetId="27" r:id="rId16"/>
    <sheet name="Feuil2" sheetId="28" r:id="rId17"/>
    <sheet name="Feuil3" sheetId="29" r:id="rId18"/>
    <sheet name="Feuil4" sheetId="30" r:id="rId19"/>
    <sheet name="Feuil5" sheetId="31" r:id="rId20"/>
    <sheet name="Feuil6" sheetId="32" r:id="rId21"/>
    <sheet name="Feuil7" sheetId="33" r:id="rId22"/>
    <sheet name="Feuil8" sheetId="34" r:id="rId23"/>
    <sheet name="Feuil9" sheetId="35" r:id="rId24"/>
    <sheet name="Feuil10" sheetId="36" r:id="rId25"/>
    <sheet name="Feuil11" sheetId="37" r:id="rId26"/>
  </sheets>
  <externalReferences>
    <externalReference r:id="rId27"/>
  </externalReferences>
  <definedNames>
    <definedName name="_xlnm._FilterDatabase" localSheetId="1" hidden="1">'codes-objet'!$A$3:$C$3</definedName>
    <definedName name="_xlnm._FilterDatabase" localSheetId="14" hidden="1">SNPC!$B$1:$B$1</definedName>
    <definedName name="_xlnm.Print_Titles" localSheetId="2">'Tableau demande'!$A:$I</definedName>
  </definedNames>
  <calcPr calcId="145621"/>
</workbook>
</file>

<file path=xl/calcChain.xml><?xml version="1.0" encoding="utf-8"?>
<calcChain xmlns="http://schemas.openxmlformats.org/spreadsheetml/2006/main">
  <c r="A41" i="22" l="1"/>
  <c r="B41" i="22"/>
  <c r="C41" i="22"/>
  <c r="D41" i="22"/>
  <c r="E41" i="22"/>
  <c r="F41" i="22"/>
  <c r="G41" i="22"/>
  <c r="H41" i="22"/>
  <c r="I41" i="22"/>
  <c r="J41" i="22"/>
  <c r="K41" i="22"/>
  <c r="L41" i="22"/>
  <c r="M41" i="22"/>
  <c r="N41" i="22"/>
  <c r="Q41" i="22"/>
  <c r="A42" i="22"/>
  <c r="B42" i="22"/>
  <c r="C42" i="22"/>
  <c r="D42" i="22"/>
  <c r="E42" i="22"/>
  <c r="F42" i="22"/>
  <c r="G42" i="22"/>
  <c r="H42" i="22"/>
  <c r="I42" i="22"/>
  <c r="J42" i="22"/>
  <c r="K42" i="22"/>
  <c r="L42" i="22"/>
  <c r="M42" i="22"/>
  <c r="N42" i="22"/>
  <c r="Q42" i="22"/>
  <c r="A43" i="22"/>
  <c r="B43" i="22"/>
  <c r="C43" i="22"/>
  <c r="D43" i="22"/>
  <c r="E43" i="22"/>
  <c r="F43" i="22"/>
  <c r="G43" i="22"/>
  <c r="H43" i="22"/>
  <c r="I43" i="22"/>
  <c r="J43" i="22"/>
  <c r="K43" i="22"/>
  <c r="L43" i="22"/>
  <c r="M43" i="22"/>
  <c r="N43" i="22"/>
  <c r="Q43" i="22"/>
  <c r="A44" i="22"/>
  <c r="B44" i="22"/>
  <c r="C44" i="22"/>
  <c r="D44" i="22"/>
  <c r="E44" i="22"/>
  <c r="F44" i="22"/>
  <c r="G44" i="22"/>
  <c r="H44" i="22"/>
  <c r="I44" i="22"/>
  <c r="J44" i="22"/>
  <c r="K44" i="22"/>
  <c r="L44" i="22"/>
  <c r="M44" i="22"/>
  <c r="N44" i="22"/>
  <c r="Q44" i="22"/>
  <c r="A45" i="22"/>
  <c r="B45" i="22"/>
  <c r="C45" i="22"/>
  <c r="D45" i="22"/>
  <c r="E45" i="22"/>
  <c r="F45" i="22"/>
  <c r="G45" i="22"/>
  <c r="H45" i="22"/>
  <c r="I45" i="22"/>
  <c r="J45" i="22"/>
  <c r="K45" i="22"/>
  <c r="L45" i="22"/>
  <c r="M45" i="22"/>
  <c r="N45" i="22"/>
  <c r="Q45" i="22"/>
  <c r="A46" i="22"/>
  <c r="B46" i="22"/>
  <c r="C46" i="22"/>
  <c r="D46" i="22"/>
  <c r="E46" i="22"/>
  <c r="F46" i="22"/>
  <c r="G46" i="22"/>
  <c r="H46" i="22"/>
  <c r="I46" i="22"/>
  <c r="J46" i="22"/>
  <c r="K46" i="22"/>
  <c r="L46" i="22"/>
  <c r="M46" i="22"/>
  <c r="N46" i="22"/>
  <c r="Q46" i="22"/>
  <c r="A47" i="22"/>
  <c r="B47" i="22"/>
  <c r="C47" i="22"/>
  <c r="D47" i="22"/>
  <c r="E47" i="22"/>
  <c r="F47" i="22"/>
  <c r="G47" i="22"/>
  <c r="H47" i="22"/>
  <c r="I47" i="22"/>
  <c r="J47" i="22"/>
  <c r="K47" i="22"/>
  <c r="L47" i="22"/>
  <c r="M47" i="22"/>
  <c r="N47" i="22"/>
  <c r="Q47" i="22"/>
  <c r="A48" i="22"/>
  <c r="B48" i="22"/>
  <c r="C48" i="22"/>
  <c r="D48" i="22"/>
  <c r="E48" i="22"/>
  <c r="F48" i="22"/>
  <c r="G48" i="22"/>
  <c r="H48" i="22"/>
  <c r="I48" i="22"/>
  <c r="J48" i="22"/>
  <c r="K48" i="22"/>
  <c r="L48" i="22"/>
  <c r="M48" i="22"/>
  <c r="N48" i="22"/>
  <c r="Q48" i="22"/>
  <c r="A49" i="22"/>
  <c r="B49" i="22"/>
  <c r="C49" i="22"/>
  <c r="D49" i="22"/>
  <c r="E49" i="22"/>
  <c r="F49" i="22"/>
  <c r="G49" i="22"/>
  <c r="H49" i="22"/>
  <c r="I49" i="22"/>
  <c r="J49" i="22"/>
  <c r="K49" i="22"/>
  <c r="L49" i="22"/>
  <c r="M49" i="22"/>
  <c r="N49" i="22"/>
  <c r="Q49" i="22"/>
  <c r="A50" i="22"/>
  <c r="B50" i="22"/>
  <c r="C50" i="22"/>
  <c r="D50" i="22"/>
  <c r="E50" i="22"/>
  <c r="F50" i="22"/>
  <c r="G50" i="22"/>
  <c r="H50" i="22"/>
  <c r="I50" i="22"/>
  <c r="J50" i="22"/>
  <c r="K50" i="22"/>
  <c r="L50" i="22"/>
  <c r="M50" i="22"/>
  <c r="N50" i="22"/>
  <c r="Q50" i="22"/>
  <c r="A51" i="22"/>
  <c r="B51" i="22"/>
  <c r="C51" i="22"/>
  <c r="D51" i="22"/>
  <c r="E51" i="22"/>
  <c r="F51" i="22"/>
  <c r="G51" i="22"/>
  <c r="H51" i="22"/>
  <c r="I51" i="22"/>
  <c r="J51" i="22"/>
  <c r="K51" i="22"/>
  <c r="L51" i="22"/>
  <c r="M51" i="22"/>
  <c r="N51" i="22"/>
  <c r="Q51" i="22"/>
  <c r="A52" i="22"/>
  <c r="B52" i="22"/>
  <c r="C52" i="22"/>
  <c r="D52" i="22"/>
  <c r="E52" i="22"/>
  <c r="F52" i="22"/>
  <c r="G52" i="22"/>
  <c r="H52" i="22"/>
  <c r="I52" i="22"/>
  <c r="J52" i="22"/>
  <c r="K52" i="22"/>
  <c r="L52" i="22"/>
  <c r="M52" i="22"/>
  <c r="N52" i="22"/>
  <c r="Q52" i="22"/>
  <c r="A53" i="22"/>
  <c r="B53" i="22"/>
  <c r="C53" i="22"/>
  <c r="D53" i="22"/>
  <c r="E53" i="22"/>
  <c r="F53" i="22"/>
  <c r="G53" i="22"/>
  <c r="H53" i="22"/>
  <c r="I53" i="22"/>
  <c r="J53" i="22"/>
  <c r="K53" i="22"/>
  <c r="L53" i="22"/>
  <c r="M53" i="22"/>
  <c r="N53" i="22"/>
  <c r="Q53" i="22"/>
  <c r="A54" i="22"/>
  <c r="B54" i="22"/>
  <c r="C54" i="22"/>
  <c r="D54" i="22"/>
  <c r="E54" i="22"/>
  <c r="F54" i="22"/>
  <c r="G54" i="22"/>
  <c r="H54" i="22"/>
  <c r="I54" i="22"/>
  <c r="J54" i="22"/>
  <c r="K54" i="22"/>
  <c r="L54" i="22"/>
  <c r="M54" i="22"/>
  <c r="N54" i="22"/>
  <c r="Q54" i="22"/>
  <c r="A55" i="22"/>
  <c r="B55" i="22"/>
  <c r="C55" i="22"/>
  <c r="D55" i="22"/>
  <c r="E55" i="22"/>
  <c r="F55" i="22"/>
  <c r="G55" i="22"/>
  <c r="H55" i="22"/>
  <c r="I55" i="22"/>
  <c r="J55" i="22"/>
  <c r="K55" i="22"/>
  <c r="L55" i="22"/>
  <c r="M55" i="22"/>
  <c r="N55" i="22"/>
  <c r="Q55" i="22"/>
  <c r="A56" i="22"/>
  <c r="B56" i="22"/>
  <c r="C56" i="22"/>
  <c r="D56" i="22"/>
  <c r="E56" i="22"/>
  <c r="F56" i="22"/>
  <c r="G56" i="22"/>
  <c r="H56" i="22"/>
  <c r="I56" i="22"/>
  <c r="J56" i="22"/>
  <c r="K56" i="22"/>
  <c r="L56" i="22"/>
  <c r="M56" i="22"/>
  <c r="N56" i="22"/>
  <c r="Q56" i="22"/>
  <c r="A57" i="22"/>
  <c r="B57" i="22"/>
  <c r="C57" i="22"/>
  <c r="D57" i="22"/>
  <c r="E57" i="22"/>
  <c r="F57" i="22"/>
  <c r="G57" i="22"/>
  <c r="H57" i="22"/>
  <c r="I57" i="22"/>
  <c r="J57" i="22"/>
  <c r="K57" i="22"/>
  <c r="L57" i="22"/>
  <c r="M57" i="22"/>
  <c r="N57" i="22"/>
  <c r="Q57" i="22"/>
  <c r="A58" i="22"/>
  <c r="B58" i="22"/>
  <c r="C58" i="22"/>
  <c r="D58" i="22"/>
  <c r="E58" i="22"/>
  <c r="F58" i="22"/>
  <c r="G58" i="22"/>
  <c r="H58" i="22"/>
  <c r="I58" i="22"/>
  <c r="J58" i="22"/>
  <c r="K58" i="22"/>
  <c r="L58" i="22"/>
  <c r="M58" i="22"/>
  <c r="N58" i="22"/>
  <c r="Q58" i="22"/>
  <c r="A59" i="22"/>
  <c r="B59" i="22"/>
  <c r="C59" i="22"/>
  <c r="D59" i="22"/>
  <c r="E59" i="22"/>
  <c r="F59" i="22"/>
  <c r="G59" i="22"/>
  <c r="H59" i="22"/>
  <c r="I59" i="22"/>
  <c r="J59" i="22"/>
  <c r="K59" i="22"/>
  <c r="L59" i="22"/>
  <c r="M59" i="22"/>
  <c r="N59" i="22"/>
  <c r="Q59" i="22"/>
  <c r="A41" i="20"/>
  <c r="B41" i="20"/>
  <c r="C41" i="20"/>
  <c r="D41" i="20"/>
  <c r="E41" i="20"/>
  <c r="F41" i="20"/>
  <c r="G41" i="20"/>
  <c r="H41" i="20"/>
  <c r="I41" i="20"/>
  <c r="J41" i="20"/>
  <c r="K41" i="20"/>
  <c r="L41" i="20"/>
  <c r="M41" i="20"/>
  <c r="N41" i="20"/>
  <c r="Q41" i="20"/>
  <c r="A42" i="20"/>
  <c r="B42" i="20"/>
  <c r="C42" i="20"/>
  <c r="D42" i="20"/>
  <c r="E42" i="20"/>
  <c r="F42" i="20"/>
  <c r="G42" i="20"/>
  <c r="H42" i="20"/>
  <c r="I42" i="20"/>
  <c r="J42" i="20"/>
  <c r="K42" i="20"/>
  <c r="L42" i="20"/>
  <c r="M42" i="20"/>
  <c r="N42" i="20"/>
  <c r="Q42" i="20"/>
  <c r="A43" i="20"/>
  <c r="B43" i="20"/>
  <c r="C43" i="20"/>
  <c r="D43" i="20"/>
  <c r="E43" i="20"/>
  <c r="F43" i="20"/>
  <c r="G43" i="20"/>
  <c r="H43" i="20"/>
  <c r="I43" i="20"/>
  <c r="J43" i="20"/>
  <c r="K43" i="20"/>
  <c r="L43" i="20"/>
  <c r="M43" i="20"/>
  <c r="N43" i="20"/>
  <c r="Q43" i="20"/>
  <c r="A44" i="20"/>
  <c r="B44" i="20"/>
  <c r="C44" i="20"/>
  <c r="D44" i="20"/>
  <c r="E44" i="20"/>
  <c r="F44" i="20"/>
  <c r="G44" i="20"/>
  <c r="H44" i="20"/>
  <c r="I44" i="20"/>
  <c r="J44" i="20"/>
  <c r="K44" i="20"/>
  <c r="L44" i="20"/>
  <c r="M44" i="20"/>
  <c r="N44" i="20"/>
  <c r="Q44" i="20"/>
  <c r="A45" i="20"/>
  <c r="B45" i="20"/>
  <c r="C45" i="20"/>
  <c r="D45" i="20"/>
  <c r="E45" i="20"/>
  <c r="F45" i="20"/>
  <c r="G45" i="20"/>
  <c r="H45" i="20"/>
  <c r="I45" i="20"/>
  <c r="J45" i="20"/>
  <c r="K45" i="20"/>
  <c r="L45" i="20"/>
  <c r="M45" i="20"/>
  <c r="N45" i="20"/>
  <c r="Q45" i="20"/>
  <c r="A46" i="20"/>
  <c r="B46" i="20"/>
  <c r="C46" i="20"/>
  <c r="D46" i="20"/>
  <c r="E46" i="20"/>
  <c r="F46" i="20"/>
  <c r="G46" i="20"/>
  <c r="H46" i="20"/>
  <c r="I46" i="20"/>
  <c r="J46" i="20"/>
  <c r="K46" i="20"/>
  <c r="L46" i="20"/>
  <c r="M46" i="20"/>
  <c r="N46" i="20"/>
  <c r="Q46" i="20"/>
  <c r="A47" i="20"/>
  <c r="B47" i="20"/>
  <c r="C47" i="20"/>
  <c r="D47" i="20"/>
  <c r="E47" i="20"/>
  <c r="F47" i="20"/>
  <c r="G47" i="20"/>
  <c r="H47" i="20"/>
  <c r="I47" i="20"/>
  <c r="J47" i="20"/>
  <c r="K47" i="20"/>
  <c r="L47" i="20"/>
  <c r="M47" i="20"/>
  <c r="N47" i="20"/>
  <c r="Q47" i="20"/>
  <c r="A48" i="20"/>
  <c r="B48" i="20"/>
  <c r="C48" i="20"/>
  <c r="D48" i="20"/>
  <c r="E48" i="20"/>
  <c r="F48" i="20"/>
  <c r="G48" i="20"/>
  <c r="H48" i="20"/>
  <c r="I48" i="20"/>
  <c r="J48" i="20"/>
  <c r="K48" i="20"/>
  <c r="L48" i="20"/>
  <c r="M48" i="20"/>
  <c r="N48" i="20"/>
  <c r="Q48" i="20"/>
  <c r="A49" i="20"/>
  <c r="B49" i="20"/>
  <c r="C49" i="20"/>
  <c r="D49" i="20"/>
  <c r="E49" i="20"/>
  <c r="F49" i="20"/>
  <c r="G49" i="20"/>
  <c r="H49" i="20"/>
  <c r="I49" i="20"/>
  <c r="J49" i="20"/>
  <c r="K49" i="20"/>
  <c r="L49" i="20"/>
  <c r="M49" i="20"/>
  <c r="N49" i="20"/>
  <c r="Q49" i="20"/>
  <c r="A50" i="20"/>
  <c r="B50" i="20"/>
  <c r="C50" i="20"/>
  <c r="D50" i="20"/>
  <c r="E50" i="20"/>
  <c r="F50" i="20"/>
  <c r="G50" i="20"/>
  <c r="H50" i="20"/>
  <c r="I50" i="20"/>
  <c r="J50" i="20"/>
  <c r="K50" i="20"/>
  <c r="L50" i="20"/>
  <c r="M50" i="20"/>
  <c r="N50" i="20"/>
  <c r="Q50" i="20"/>
  <c r="A51" i="20"/>
  <c r="B51" i="20"/>
  <c r="C51" i="20"/>
  <c r="D51" i="20"/>
  <c r="E51" i="20"/>
  <c r="F51" i="20"/>
  <c r="G51" i="20"/>
  <c r="H51" i="20"/>
  <c r="I51" i="20"/>
  <c r="J51" i="20"/>
  <c r="K51" i="20"/>
  <c r="L51" i="20"/>
  <c r="M51" i="20"/>
  <c r="N51" i="20"/>
  <c r="Q51" i="20"/>
  <c r="A52" i="20"/>
  <c r="B52" i="20"/>
  <c r="C52" i="20"/>
  <c r="D52" i="20"/>
  <c r="E52" i="20"/>
  <c r="F52" i="20"/>
  <c r="G52" i="20"/>
  <c r="H52" i="20"/>
  <c r="I52" i="20"/>
  <c r="J52" i="20"/>
  <c r="K52" i="20"/>
  <c r="L52" i="20"/>
  <c r="M52" i="20"/>
  <c r="N52" i="20"/>
  <c r="Q52" i="20"/>
  <c r="A53" i="20"/>
  <c r="B53" i="20"/>
  <c r="C53" i="20"/>
  <c r="D53" i="20"/>
  <c r="E53" i="20"/>
  <c r="F53" i="20"/>
  <c r="G53" i="20"/>
  <c r="H53" i="20"/>
  <c r="I53" i="20"/>
  <c r="J53" i="20"/>
  <c r="K53" i="20"/>
  <c r="L53" i="20"/>
  <c r="M53" i="20"/>
  <c r="N53" i="20"/>
  <c r="Q53" i="20"/>
  <c r="A54" i="20"/>
  <c r="B54" i="20"/>
  <c r="C54" i="20"/>
  <c r="D54" i="20"/>
  <c r="E54" i="20"/>
  <c r="F54" i="20"/>
  <c r="G54" i="20"/>
  <c r="H54" i="20"/>
  <c r="I54" i="20"/>
  <c r="J54" i="20"/>
  <c r="K54" i="20"/>
  <c r="L54" i="20"/>
  <c r="M54" i="20"/>
  <c r="N54" i="20"/>
  <c r="Q54" i="20"/>
  <c r="A55" i="20"/>
  <c r="B55" i="20"/>
  <c r="C55" i="20"/>
  <c r="D55" i="20"/>
  <c r="E55" i="20"/>
  <c r="F55" i="20"/>
  <c r="G55" i="20"/>
  <c r="H55" i="20"/>
  <c r="I55" i="20"/>
  <c r="J55" i="20"/>
  <c r="K55" i="20"/>
  <c r="L55" i="20"/>
  <c r="M55" i="20"/>
  <c r="N55" i="20"/>
  <c r="Q55" i="20"/>
  <c r="A56" i="20"/>
  <c r="B56" i="20"/>
  <c r="C56" i="20"/>
  <c r="D56" i="20"/>
  <c r="E56" i="20"/>
  <c r="F56" i="20"/>
  <c r="G56" i="20"/>
  <c r="H56" i="20"/>
  <c r="I56" i="20"/>
  <c r="J56" i="20"/>
  <c r="K56" i="20"/>
  <c r="L56" i="20"/>
  <c r="M56" i="20"/>
  <c r="N56" i="20"/>
  <c r="Q56" i="20"/>
  <c r="A57" i="20"/>
  <c r="B57" i="20"/>
  <c r="C57" i="20"/>
  <c r="D57" i="20"/>
  <c r="E57" i="20"/>
  <c r="F57" i="20"/>
  <c r="G57" i="20"/>
  <c r="H57" i="20"/>
  <c r="I57" i="20"/>
  <c r="J57" i="20"/>
  <c r="K57" i="20"/>
  <c r="L57" i="20"/>
  <c r="M57" i="20"/>
  <c r="N57" i="20"/>
  <c r="Q57" i="20"/>
  <c r="A58" i="20"/>
  <c r="B58" i="20"/>
  <c r="C58" i="20"/>
  <c r="D58" i="20"/>
  <c r="E58" i="20"/>
  <c r="F58" i="20"/>
  <c r="G58" i="20"/>
  <c r="H58" i="20"/>
  <c r="I58" i="20"/>
  <c r="J58" i="20"/>
  <c r="K58" i="20"/>
  <c r="L58" i="20"/>
  <c r="M58" i="20"/>
  <c r="N58" i="20"/>
  <c r="Q58" i="20"/>
  <c r="A59" i="20"/>
  <c r="B59" i="20"/>
  <c r="C59" i="20"/>
  <c r="D59" i="20"/>
  <c r="E59" i="20"/>
  <c r="F59" i="20"/>
  <c r="G59" i="20"/>
  <c r="H59" i="20"/>
  <c r="I59" i="20"/>
  <c r="J59" i="20"/>
  <c r="K59" i="20"/>
  <c r="L59" i="20"/>
  <c r="M59" i="20"/>
  <c r="N59" i="20"/>
  <c r="Q59" i="20"/>
  <c r="A41" i="18"/>
  <c r="B41" i="18"/>
  <c r="C41" i="18"/>
  <c r="D41" i="18"/>
  <c r="E41" i="18"/>
  <c r="F41" i="18"/>
  <c r="G41" i="18"/>
  <c r="H41" i="18"/>
  <c r="I41" i="18"/>
  <c r="J41" i="18"/>
  <c r="K41" i="18"/>
  <c r="L41" i="18"/>
  <c r="M41" i="18"/>
  <c r="N41" i="18"/>
  <c r="Q41" i="18"/>
  <c r="A42" i="18"/>
  <c r="B42" i="18"/>
  <c r="C42" i="18"/>
  <c r="D42" i="18"/>
  <c r="E42" i="18"/>
  <c r="F42" i="18"/>
  <c r="G42" i="18"/>
  <c r="H42" i="18"/>
  <c r="I42" i="18"/>
  <c r="J42" i="18"/>
  <c r="K42" i="18"/>
  <c r="L42" i="18"/>
  <c r="M42" i="18"/>
  <c r="N42" i="18"/>
  <c r="Q42" i="18"/>
  <c r="A43" i="18"/>
  <c r="B43" i="18"/>
  <c r="C43" i="18"/>
  <c r="D43" i="18"/>
  <c r="E43" i="18"/>
  <c r="F43" i="18"/>
  <c r="G43" i="18"/>
  <c r="H43" i="18"/>
  <c r="I43" i="18"/>
  <c r="J43" i="18"/>
  <c r="K43" i="18"/>
  <c r="L43" i="18"/>
  <c r="M43" i="18"/>
  <c r="N43" i="18"/>
  <c r="Q43" i="18"/>
  <c r="A44" i="18"/>
  <c r="B44" i="18"/>
  <c r="C44" i="18"/>
  <c r="D44" i="18"/>
  <c r="E44" i="18"/>
  <c r="F44" i="18"/>
  <c r="G44" i="18"/>
  <c r="H44" i="18"/>
  <c r="I44" i="18"/>
  <c r="J44" i="18"/>
  <c r="K44" i="18"/>
  <c r="L44" i="18"/>
  <c r="M44" i="18"/>
  <c r="N44" i="18"/>
  <c r="Q44" i="18"/>
  <c r="A45" i="18"/>
  <c r="B45" i="18"/>
  <c r="C45" i="18"/>
  <c r="D45" i="18"/>
  <c r="E45" i="18"/>
  <c r="F45" i="18"/>
  <c r="G45" i="18"/>
  <c r="H45" i="18"/>
  <c r="I45" i="18"/>
  <c r="J45" i="18"/>
  <c r="K45" i="18"/>
  <c r="L45" i="18"/>
  <c r="M45" i="18"/>
  <c r="N45" i="18"/>
  <c r="Q45" i="18"/>
  <c r="A46" i="18"/>
  <c r="B46" i="18"/>
  <c r="C46" i="18"/>
  <c r="D46" i="18"/>
  <c r="E46" i="18"/>
  <c r="F46" i="18"/>
  <c r="G46" i="18"/>
  <c r="H46" i="18"/>
  <c r="I46" i="18"/>
  <c r="J46" i="18"/>
  <c r="K46" i="18"/>
  <c r="L46" i="18"/>
  <c r="M46" i="18"/>
  <c r="N46" i="18"/>
  <c r="Q46" i="18"/>
  <c r="A47" i="18"/>
  <c r="B47" i="18"/>
  <c r="C47" i="18"/>
  <c r="D47" i="18"/>
  <c r="E47" i="18"/>
  <c r="F47" i="18"/>
  <c r="G47" i="18"/>
  <c r="H47" i="18"/>
  <c r="I47" i="18"/>
  <c r="J47" i="18"/>
  <c r="K47" i="18"/>
  <c r="L47" i="18"/>
  <c r="M47" i="18"/>
  <c r="N47" i="18"/>
  <c r="Q47" i="18"/>
  <c r="A48" i="18"/>
  <c r="B48" i="18"/>
  <c r="C48" i="18"/>
  <c r="D48" i="18"/>
  <c r="E48" i="18"/>
  <c r="F48" i="18"/>
  <c r="G48" i="18"/>
  <c r="H48" i="18"/>
  <c r="I48" i="18"/>
  <c r="J48" i="18"/>
  <c r="K48" i="18"/>
  <c r="L48" i="18"/>
  <c r="M48" i="18"/>
  <c r="N48" i="18"/>
  <c r="Q48" i="18"/>
  <c r="A49" i="18"/>
  <c r="B49" i="18"/>
  <c r="C49" i="18"/>
  <c r="D49" i="18"/>
  <c r="E49" i="18"/>
  <c r="F49" i="18"/>
  <c r="G49" i="18"/>
  <c r="H49" i="18"/>
  <c r="I49" i="18"/>
  <c r="J49" i="18"/>
  <c r="K49" i="18"/>
  <c r="L49" i="18"/>
  <c r="M49" i="18"/>
  <c r="N49" i="18"/>
  <c r="Q49" i="18"/>
  <c r="A50" i="18"/>
  <c r="B50" i="18"/>
  <c r="C50" i="18"/>
  <c r="D50" i="18"/>
  <c r="E50" i="18"/>
  <c r="F50" i="18"/>
  <c r="G50" i="18"/>
  <c r="H50" i="18"/>
  <c r="I50" i="18"/>
  <c r="J50" i="18"/>
  <c r="K50" i="18"/>
  <c r="L50" i="18"/>
  <c r="M50" i="18"/>
  <c r="N50" i="18"/>
  <c r="Q50" i="18"/>
  <c r="A51" i="18"/>
  <c r="B51" i="18"/>
  <c r="C51" i="18"/>
  <c r="D51" i="18"/>
  <c r="E51" i="18"/>
  <c r="F51" i="18"/>
  <c r="G51" i="18"/>
  <c r="H51" i="18"/>
  <c r="I51" i="18"/>
  <c r="J51" i="18"/>
  <c r="K51" i="18"/>
  <c r="L51" i="18"/>
  <c r="M51" i="18"/>
  <c r="N51" i="18"/>
  <c r="Q51" i="18"/>
  <c r="A52" i="18"/>
  <c r="B52" i="18"/>
  <c r="C52" i="18"/>
  <c r="D52" i="18"/>
  <c r="E52" i="18"/>
  <c r="F52" i="18"/>
  <c r="G52" i="18"/>
  <c r="H52" i="18"/>
  <c r="I52" i="18"/>
  <c r="J52" i="18"/>
  <c r="K52" i="18"/>
  <c r="L52" i="18"/>
  <c r="M52" i="18"/>
  <c r="N52" i="18"/>
  <c r="Q52" i="18"/>
  <c r="A53" i="18"/>
  <c r="B53" i="18"/>
  <c r="C53" i="18"/>
  <c r="D53" i="18"/>
  <c r="E53" i="18"/>
  <c r="F53" i="18"/>
  <c r="G53" i="18"/>
  <c r="H53" i="18"/>
  <c r="I53" i="18"/>
  <c r="J53" i="18"/>
  <c r="K53" i="18"/>
  <c r="L53" i="18"/>
  <c r="M53" i="18"/>
  <c r="N53" i="18"/>
  <c r="Q53" i="18"/>
  <c r="A54" i="18"/>
  <c r="B54" i="18"/>
  <c r="C54" i="18"/>
  <c r="D54" i="18"/>
  <c r="E54" i="18"/>
  <c r="F54" i="18"/>
  <c r="G54" i="18"/>
  <c r="H54" i="18"/>
  <c r="I54" i="18"/>
  <c r="J54" i="18"/>
  <c r="K54" i="18"/>
  <c r="L54" i="18"/>
  <c r="M54" i="18"/>
  <c r="N54" i="18"/>
  <c r="Q54" i="18"/>
  <c r="A55" i="18"/>
  <c r="B55" i="18"/>
  <c r="C55" i="18"/>
  <c r="D55" i="18"/>
  <c r="E55" i="18"/>
  <c r="F55" i="18"/>
  <c r="G55" i="18"/>
  <c r="H55" i="18"/>
  <c r="I55" i="18"/>
  <c r="J55" i="18"/>
  <c r="K55" i="18"/>
  <c r="L55" i="18"/>
  <c r="M55" i="18"/>
  <c r="N55" i="18"/>
  <c r="Q55" i="18"/>
  <c r="A56" i="18"/>
  <c r="B56" i="18"/>
  <c r="C56" i="18"/>
  <c r="D56" i="18"/>
  <c r="E56" i="18"/>
  <c r="F56" i="18"/>
  <c r="G56" i="18"/>
  <c r="H56" i="18"/>
  <c r="I56" i="18"/>
  <c r="J56" i="18"/>
  <c r="K56" i="18"/>
  <c r="L56" i="18"/>
  <c r="M56" i="18"/>
  <c r="N56" i="18"/>
  <c r="Q56" i="18"/>
  <c r="A57" i="18"/>
  <c r="B57" i="18"/>
  <c r="C57" i="18"/>
  <c r="D57" i="18"/>
  <c r="E57" i="18"/>
  <c r="F57" i="18"/>
  <c r="G57" i="18"/>
  <c r="H57" i="18"/>
  <c r="I57" i="18"/>
  <c r="J57" i="18"/>
  <c r="K57" i="18"/>
  <c r="L57" i="18"/>
  <c r="M57" i="18"/>
  <c r="N57" i="18"/>
  <c r="Q57" i="18"/>
  <c r="A58" i="18"/>
  <c r="B58" i="18"/>
  <c r="C58" i="18"/>
  <c r="D58" i="18"/>
  <c r="E58" i="18"/>
  <c r="F58" i="18"/>
  <c r="G58" i="18"/>
  <c r="H58" i="18"/>
  <c r="I58" i="18"/>
  <c r="J58" i="18"/>
  <c r="K58" i="18"/>
  <c r="L58" i="18"/>
  <c r="M58" i="18"/>
  <c r="N58" i="18"/>
  <c r="Q58" i="18"/>
  <c r="A59" i="18"/>
  <c r="B59" i="18"/>
  <c r="C59" i="18"/>
  <c r="D59" i="18"/>
  <c r="E59" i="18"/>
  <c r="F59" i="18"/>
  <c r="G59" i="18"/>
  <c r="H59" i="18"/>
  <c r="I59" i="18"/>
  <c r="J59" i="18"/>
  <c r="K59" i="18"/>
  <c r="L59" i="18"/>
  <c r="M59" i="18"/>
  <c r="N59" i="18"/>
  <c r="Q59" i="18"/>
  <c r="Q60" i="16"/>
  <c r="N60" i="16"/>
  <c r="M60" i="16"/>
  <c r="L60" i="16"/>
  <c r="K60" i="16"/>
  <c r="J60" i="16"/>
  <c r="I60" i="16"/>
  <c r="H60" i="16"/>
  <c r="G60" i="16"/>
  <c r="F60" i="16"/>
  <c r="E60" i="16"/>
  <c r="D60" i="16"/>
  <c r="C60" i="16"/>
  <c r="B60" i="16"/>
  <c r="A60" i="16"/>
  <c r="Q59" i="16"/>
  <c r="N59" i="16"/>
  <c r="M59" i="16"/>
  <c r="L59" i="16"/>
  <c r="K59" i="16"/>
  <c r="J59" i="16"/>
  <c r="I59" i="16"/>
  <c r="H59" i="16"/>
  <c r="G59" i="16"/>
  <c r="F59" i="16"/>
  <c r="E59" i="16"/>
  <c r="D59" i="16"/>
  <c r="C59" i="16"/>
  <c r="B59" i="16"/>
  <c r="A59" i="16"/>
  <c r="Q58" i="16"/>
  <c r="N58" i="16"/>
  <c r="M58" i="16"/>
  <c r="L58" i="16"/>
  <c r="K58" i="16"/>
  <c r="J58" i="16"/>
  <c r="I58" i="16"/>
  <c r="H58" i="16"/>
  <c r="G58" i="16"/>
  <c r="F58" i="16"/>
  <c r="E58" i="16"/>
  <c r="D58" i="16"/>
  <c r="C58" i="16"/>
  <c r="B58" i="16"/>
  <c r="A58" i="16"/>
  <c r="Q57" i="16"/>
  <c r="N57" i="16"/>
  <c r="M57" i="16"/>
  <c r="L57" i="16"/>
  <c r="K57" i="16"/>
  <c r="J57" i="16"/>
  <c r="I57" i="16"/>
  <c r="H57" i="16"/>
  <c r="G57" i="16"/>
  <c r="F57" i="16"/>
  <c r="E57" i="16"/>
  <c r="D57" i="16"/>
  <c r="C57" i="16"/>
  <c r="B57" i="16"/>
  <c r="A57" i="16"/>
  <c r="Q56" i="16"/>
  <c r="N56" i="16"/>
  <c r="M56" i="16"/>
  <c r="L56" i="16"/>
  <c r="K56" i="16"/>
  <c r="J56" i="16"/>
  <c r="I56" i="16"/>
  <c r="H56" i="16"/>
  <c r="G56" i="16"/>
  <c r="F56" i="16"/>
  <c r="E56" i="16"/>
  <c r="D56" i="16"/>
  <c r="C56" i="16"/>
  <c r="B56" i="16"/>
  <c r="A56" i="16"/>
  <c r="Q55" i="16"/>
  <c r="N55" i="16"/>
  <c r="M55" i="16"/>
  <c r="L55" i="16"/>
  <c r="K55" i="16"/>
  <c r="J55" i="16"/>
  <c r="I55" i="16"/>
  <c r="H55" i="16"/>
  <c r="G55" i="16"/>
  <c r="F55" i="16"/>
  <c r="E55" i="16"/>
  <c r="D55" i="16"/>
  <c r="C55" i="16"/>
  <c r="B55" i="16"/>
  <c r="A55" i="16"/>
  <c r="Q54" i="16"/>
  <c r="N54" i="16"/>
  <c r="M54" i="16"/>
  <c r="L54" i="16"/>
  <c r="K54" i="16"/>
  <c r="J54" i="16"/>
  <c r="I54" i="16"/>
  <c r="H54" i="16"/>
  <c r="G54" i="16"/>
  <c r="F54" i="16"/>
  <c r="E54" i="16"/>
  <c r="D54" i="16"/>
  <c r="C54" i="16"/>
  <c r="B54" i="16"/>
  <c r="A54" i="16"/>
  <c r="Q53" i="16"/>
  <c r="N53" i="16"/>
  <c r="M53" i="16"/>
  <c r="L53" i="16"/>
  <c r="K53" i="16"/>
  <c r="J53" i="16"/>
  <c r="I53" i="16"/>
  <c r="H53" i="16"/>
  <c r="G53" i="16"/>
  <c r="F53" i="16"/>
  <c r="E53" i="16"/>
  <c r="D53" i="16"/>
  <c r="C53" i="16"/>
  <c r="B53" i="16"/>
  <c r="A53" i="16"/>
  <c r="Q52" i="16"/>
  <c r="N52" i="16"/>
  <c r="M52" i="16"/>
  <c r="L52" i="16"/>
  <c r="K52" i="16"/>
  <c r="J52" i="16"/>
  <c r="I52" i="16"/>
  <c r="H52" i="16"/>
  <c r="G52" i="16"/>
  <c r="F52" i="16"/>
  <c r="E52" i="16"/>
  <c r="D52" i="16"/>
  <c r="C52" i="16"/>
  <c r="B52" i="16"/>
  <c r="A52" i="16"/>
  <c r="Q51" i="16"/>
  <c r="N51" i="16"/>
  <c r="M51" i="16"/>
  <c r="L51" i="16"/>
  <c r="K51" i="16"/>
  <c r="J51" i="16"/>
  <c r="I51" i="16"/>
  <c r="H51" i="16"/>
  <c r="G51" i="16"/>
  <c r="F51" i="16"/>
  <c r="E51" i="16"/>
  <c r="D51" i="16"/>
  <c r="C51" i="16"/>
  <c r="B51" i="16"/>
  <c r="A51" i="16"/>
  <c r="Q50" i="16"/>
  <c r="N50" i="16"/>
  <c r="M50" i="16"/>
  <c r="L50" i="16"/>
  <c r="K50" i="16"/>
  <c r="J50" i="16"/>
  <c r="I50" i="16"/>
  <c r="H50" i="16"/>
  <c r="G50" i="16"/>
  <c r="F50" i="16"/>
  <c r="E50" i="16"/>
  <c r="D50" i="16"/>
  <c r="C50" i="16"/>
  <c r="B50" i="16"/>
  <c r="A50" i="16"/>
  <c r="Q49" i="16"/>
  <c r="N49" i="16"/>
  <c r="M49" i="16"/>
  <c r="L49" i="16"/>
  <c r="K49" i="16"/>
  <c r="J49" i="16"/>
  <c r="I49" i="16"/>
  <c r="H49" i="16"/>
  <c r="G49" i="16"/>
  <c r="F49" i="16"/>
  <c r="E49" i="16"/>
  <c r="D49" i="16"/>
  <c r="C49" i="16"/>
  <c r="B49" i="16"/>
  <c r="A49" i="16"/>
  <c r="Q48" i="16"/>
  <c r="N48" i="16"/>
  <c r="M48" i="16"/>
  <c r="L48" i="16"/>
  <c r="K48" i="16"/>
  <c r="J48" i="16"/>
  <c r="I48" i="16"/>
  <c r="H48" i="16"/>
  <c r="G48" i="16"/>
  <c r="F48" i="16"/>
  <c r="E48" i="16"/>
  <c r="D48" i="16"/>
  <c r="C48" i="16"/>
  <c r="B48" i="16"/>
  <c r="A48" i="16"/>
  <c r="Q47" i="16"/>
  <c r="N47" i="16"/>
  <c r="M47" i="16"/>
  <c r="L47" i="16"/>
  <c r="K47" i="16"/>
  <c r="J47" i="16"/>
  <c r="I47" i="16"/>
  <c r="H47" i="16"/>
  <c r="G47" i="16"/>
  <c r="F47" i="16"/>
  <c r="E47" i="16"/>
  <c r="D47" i="16"/>
  <c r="C47" i="16"/>
  <c r="B47" i="16"/>
  <c r="A47" i="16"/>
  <c r="Q46" i="16"/>
  <c r="N46" i="16"/>
  <c r="M46" i="16"/>
  <c r="L46" i="16"/>
  <c r="K46" i="16"/>
  <c r="J46" i="16"/>
  <c r="I46" i="16"/>
  <c r="H46" i="16"/>
  <c r="G46" i="16"/>
  <c r="F46" i="16"/>
  <c r="E46" i="16"/>
  <c r="D46" i="16"/>
  <c r="C46" i="16"/>
  <c r="B46" i="16"/>
  <c r="A46" i="16"/>
  <c r="Q45" i="16"/>
  <c r="N45" i="16"/>
  <c r="M45" i="16"/>
  <c r="L45" i="16"/>
  <c r="K45" i="16"/>
  <c r="J45" i="16"/>
  <c r="I45" i="16"/>
  <c r="H45" i="16"/>
  <c r="G45" i="16"/>
  <c r="F45" i="16"/>
  <c r="E45" i="16"/>
  <c r="D45" i="16"/>
  <c r="C45" i="16"/>
  <c r="B45" i="16"/>
  <c r="A45" i="16"/>
  <c r="Q44" i="16"/>
  <c r="N44" i="16"/>
  <c r="M44" i="16"/>
  <c r="L44" i="16"/>
  <c r="K44" i="16"/>
  <c r="J44" i="16"/>
  <c r="I44" i="16"/>
  <c r="H44" i="16"/>
  <c r="G44" i="16"/>
  <c r="F44" i="16"/>
  <c r="E44" i="16"/>
  <c r="D44" i="16"/>
  <c r="C44" i="16"/>
  <c r="B44" i="16"/>
  <c r="A44" i="16"/>
  <c r="Q43" i="16"/>
  <c r="N43" i="16"/>
  <c r="M43" i="16"/>
  <c r="L43" i="16"/>
  <c r="K43" i="16"/>
  <c r="J43" i="16"/>
  <c r="I43" i="16"/>
  <c r="H43" i="16"/>
  <c r="G43" i="16"/>
  <c r="F43" i="16"/>
  <c r="E43" i="16"/>
  <c r="D43" i="16"/>
  <c r="C43" i="16"/>
  <c r="B43" i="16"/>
  <c r="A43" i="16"/>
  <c r="Q42" i="16"/>
  <c r="N42" i="16"/>
  <c r="M42" i="16"/>
  <c r="L42" i="16"/>
  <c r="K42" i="16"/>
  <c r="J42" i="16"/>
  <c r="I42" i="16"/>
  <c r="H42" i="16"/>
  <c r="G42" i="16"/>
  <c r="F42" i="16"/>
  <c r="E42" i="16"/>
  <c r="D42" i="16"/>
  <c r="C42" i="16"/>
  <c r="B42" i="16"/>
  <c r="A42" i="16"/>
  <c r="Q41" i="16"/>
  <c r="N41" i="16"/>
  <c r="M41" i="16"/>
  <c r="L41" i="16"/>
  <c r="K41" i="16"/>
  <c r="J41" i="16"/>
  <c r="I41" i="16"/>
  <c r="H41" i="16"/>
  <c r="G41" i="16"/>
  <c r="F41" i="16"/>
  <c r="E41" i="16"/>
  <c r="D41" i="16"/>
  <c r="C41" i="16"/>
  <c r="B41" i="16"/>
  <c r="A41" i="16"/>
  <c r="A41" i="3"/>
  <c r="B41" i="3"/>
  <c r="C41" i="3"/>
  <c r="D41" i="3"/>
  <c r="E41" i="3"/>
  <c r="F41" i="3"/>
  <c r="G41" i="3"/>
  <c r="H41" i="3"/>
  <c r="I41" i="3"/>
  <c r="J41" i="3"/>
  <c r="K41" i="3"/>
  <c r="L41" i="3"/>
  <c r="M41" i="3"/>
  <c r="N41" i="3"/>
  <c r="Q41" i="3"/>
  <c r="A42" i="3"/>
  <c r="B42" i="3"/>
  <c r="C42" i="3"/>
  <c r="D42" i="3"/>
  <c r="E42" i="3"/>
  <c r="F42" i="3"/>
  <c r="G42" i="3"/>
  <c r="H42" i="3"/>
  <c r="I42" i="3"/>
  <c r="J42" i="3"/>
  <c r="K42" i="3"/>
  <c r="L42" i="3"/>
  <c r="M42" i="3"/>
  <c r="N42" i="3"/>
  <c r="Q42" i="3"/>
  <c r="A43" i="3"/>
  <c r="B43" i="3"/>
  <c r="C43" i="3"/>
  <c r="D43" i="3"/>
  <c r="E43" i="3"/>
  <c r="F43" i="3"/>
  <c r="G43" i="3"/>
  <c r="H43" i="3"/>
  <c r="I43" i="3"/>
  <c r="J43" i="3"/>
  <c r="K43" i="3"/>
  <c r="L43" i="3"/>
  <c r="M43" i="3"/>
  <c r="N43" i="3"/>
  <c r="Q43" i="3"/>
  <c r="A44" i="3"/>
  <c r="B44" i="3"/>
  <c r="C44" i="3"/>
  <c r="D44" i="3"/>
  <c r="E44" i="3"/>
  <c r="F44" i="3"/>
  <c r="G44" i="3"/>
  <c r="H44" i="3"/>
  <c r="I44" i="3"/>
  <c r="J44" i="3"/>
  <c r="K44" i="3"/>
  <c r="L44" i="3"/>
  <c r="M44" i="3"/>
  <c r="N44" i="3"/>
  <c r="Q44" i="3"/>
  <c r="A45" i="3"/>
  <c r="B45" i="3"/>
  <c r="C45" i="3"/>
  <c r="D45" i="3"/>
  <c r="E45" i="3"/>
  <c r="F45" i="3"/>
  <c r="G45" i="3"/>
  <c r="H45" i="3"/>
  <c r="I45" i="3"/>
  <c r="J45" i="3"/>
  <c r="K45" i="3"/>
  <c r="L45" i="3"/>
  <c r="M45" i="3"/>
  <c r="N45" i="3"/>
  <c r="Q45" i="3"/>
  <c r="A46" i="3"/>
  <c r="B46" i="3"/>
  <c r="C46" i="3"/>
  <c r="D46" i="3"/>
  <c r="E46" i="3"/>
  <c r="F46" i="3"/>
  <c r="G46" i="3"/>
  <c r="H46" i="3"/>
  <c r="I46" i="3"/>
  <c r="J46" i="3"/>
  <c r="K46" i="3"/>
  <c r="L46" i="3"/>
  <c r="M46" i="3"/>
  <c r="N46" i="3"/>
  <c r="Q46" i="3"/>
  <c r="A47" i="3"/>
  <c r="B47" i="3"/>
  <c r="C47" i="3"/>
  <c r="D47" i="3"/>
  <c r="E47" i="3"/>
  <c r="F47" i="3"/>
  <c r="G47" i="3"/>
  <c r="H47" i="3"/>
  <c r="I47" i="3"/>
  <c r="J47" i="3"/>
  <c r="K47" i="3"/>
  <c r="L47" i="3"/>
  <c r="M47" i="3"/>
  <c r="N47" i="3"/>
  <c r="Q47" i="3"/>
  <c r="A48" i="3"/>
  <c r="B48" i="3"/>
  <c r="C48" i="3"/>
  <c r="D48" i="3"/>
  <c r="E48" i="3"/>
  <c r="F48" i="3"/>
  <c r="G48" i="3"/>
  <c r="H48" i="3"/>
  <c r="I48" i="3"/>
  <c r="J48" i="3"/>
  <c r="K48" i="3"/>
  <c r="L48" i="3"/>
  <c r="M48" i="3"/>
  <c r="N48" i="3"/>
  <c r="Q48" i="3"/>
  <c r="A49" i="3"/>
  <c r="B49" i="3"/>
  <c r="C49" i="3"/>
  <c r="D49" i="3"/>
  <c r="E49" i="3"/>
  <c r="F49" i="3"/>
  <c r="G49" i="3"/>
  <c r="H49" i="3"/>
  <c r="I49" i="3"/>
  <c r="J49" i="3"/>
  <c r="K49" i="3"/>
  <c r="L49" i="3"/>
  <c r="M49" i="3"/>
  <c r="N49" i="3"/>
  <c r="Q49" i="3"/>
  <c r="A50" i="3"/>
  <c r="B50" i="3"/>
  <c r="C50" i="3"/>
  <c r="D50" i="3"/>
  <c r="E50" i="3"/>
  <c r="F50" i="3"/>
  <c r="G50" i="3"/>
  <c r="H50" i="3"/>
  <c r="I50" i="3"/>
  <c r="J50" i="3"/>
  <c r="K50" i="3"/>
  <c r="L50" i="3"/>
  <c r="M50" i="3"/>
  <c r="N50" i="3"/>
  <c r="Q50" i="3"/>
  <c r="A51" i="3"/>
  <c r="B51" i="3"/>
  <c r="C51" i="3"/>
  <c r="D51" i="3"/>
  <c r="E51" i="3"/>
  <c r="F51" i="3"/>
  <c r="G51" i="3"/>
  <c r="H51" i="3"/>
  <c r="I51" i="3"/>
  <c r="J51" i="3"/>
  <c r="K51" i="3"/>
  <c r="L51" i="3"/>
  <c r="M51" i="3"/>
  <c r="N51" i="3"/>
  <c r="Q51" i="3"/>
  <c r="A52" i="3"/>
  <c r="B52" i="3"/>
  <c r="C52" i="3"/>
  <c r="D52" i="3"/>
  <c r="E52" i="3"/>
  <c r="F52" i="3"/>
  <c r="G52" i="3"/>
  <c r="H52" i="3"/>
  <c r="I52" i="3"/>
  <c r="J52" i="3"/>
  <c r="K52" i="3"/>
  <c r="L52" i="3"/>
  <c r="M52" i="3"/>
  <c r="N52" i="3"/>
  <c r="Q52" i="3"/>
  <c r="A53" i="3"/>
  <c r="B53" i="3"/>
  <c r="C53" i="3"/>
  <c r="D53" i="3"/>
  <c r="E53" i="3"/>
  <c r="F53" i="3"/>
  <c r="G53" i="3"/>
  <c r="H53" i="3"/>
  <c r="I53" i="3"/>
  <c r="J53" i="3"/>
  <c r="K53" i="3"/>
  <c r="L53" i="3"/>
  <c r="M53" i="3"/>
  <c r="N53" i="3"/>
  <c r="Q53" i="3"/>
  <c r="A54" i="3"/>
  <c r="B54" i="3"/>
  <c r="C54" i="3"/>
  <c r="D54" i="3"/>
  <c r="E54" i="3"/>
  <c r="F54" i="3"/>
  <c r="G54" i="3"/>
  <c r="H54" i="3"/>
  <c r="I54" i="3"/>
  <c r="J54" i="3"/>
  <c r="K54" i="3"/>
  <c r="L54" i="3"/>
  <c r="M54" i="3"/>
  <c r="N54" i="3"/>
  <c r="Q54" i="3"/>
  <c r="A55" i="3"/>
  <c r="B55" i="3"/>
  <c r="C55" i="3"/>
  <c r="D55" i="3"/>
  <c r="E55" i="3"/>
  <c r="F55" i="3"/>
  <c r="G55" i="3"/>
  <c r="H55" i="3"/>
  <c r="I55" i="3"/>
  <c r="J55" i="3"/>
  <c r="K55" i="3"/>
  <c r="L55" i="3"/>
  <c r="M55" i="3"/>
  <c r="N55" i="3"/>
  <c r="Q55" i="3"/>
  <c r="A56" i="3"/>
  <c r="B56" i="3"/>
  <c r="C56" i="3"/>
  <c r="D56" i="3"/>
  <c r="E56" i="3"/>
  <c r="F56" i="3"/>
  <c r="G56" i="3"/>
  <c r="H56" i="3"/>
  <c r="I56" i="3"/>
  <c r="J56" i="3"/>
  <c r="K56" i="3"/>
  <c r="L56" i="3"/>
  <c r="M56" i="3"/>
  <c r="N56" i="3"/>
  <c r="Q56" i="3"/>
  <c r="A57" i="3"/>
  <c r="B57" i="3"/>
  <c r="C57" i="3"/>
  <c r="D57" i="3"/>
  <c r="E57" i="3"/>
  <c r="F57" i="3"/>
  <c r="G57" i="3"/>
  <c r="H57" i="3"/>
  <c r="I57" i="3"/>
  <c r="J57" i="3"/>
  <c r="K57" i="3"/>
  <c r="L57" i="3"/>
  <c r="M57" i="3"/>
  <c r="N57" i="3"/>
  <c r="Q57" i="3"/>
  <c r="A58" i="3"/>
  <c r="B58" i="3"/>
  <c r="C58" i="3"/>
  <c r="D58" i="3"/>
  <c r="E58" i="3"/>
  <c r="F58" i="3"/>
  <c r="G58" i="3"/>
  <c r="H58" i="3"/>
  <c r="I58" i="3"/>
  <c r="J58" i="3"/>
  <c r="K58" i="3"/>
  <c r="L58" i="3"/>
  <c r="M58" i="3"/>
  <c r="N58" i="3"/>
  <c r="Q58" i="3"/>
  <c r="A59" i="3"/>
  <c r="B59" i="3"/>
  <c r="C59" i="3"/>
  <c r="D59" i="3"/>
  <c r="E59" i="3"/>
  <c r="F59" i="3"/>
  <c r="G59" i="3"/>
  <c r="H59" i="3"/>
  <c r="I59" i="3"/>
  <c r="J59" i="3"/>
  <c r="K59" i="3"/>
  <c r="L59" i="3"/>
  <c r="M59" i="3"/>
  <c r="N59" i="3"/>
  <c r="Q59" i="3"/>
  <c r="A60" i="3"/>
  <c r="B60" i="3"/>
  <c r="C60" i="3"/>
  <c r="D60" i="3"/>
  <c r="E60" i="3"/>
  <c r="F60" i="3"/>
  <c r="G60" i="3"/>
  <c r="H60" i="3"/>
  <c r="I60" i="3"/>
  <c r="J60" i="3"/>
  <c r="K60" i="3"/>
  <c r="L60" i="3"/>
  <c r="M60" i="3"/>
  <c r="N60" i="3"/>
  <c r="Q60" i="3"/>
  <c r="A41" i="23"/>
  <c r="B41" i="23"/>
  <c r="C41" i="23"/>
  <c r="D41" i="23"/>
  <c r="E41" i="23"/>
  <c r="F41" i="23"/>
  <c r="H41" i="23"/>
  <c r="G41" i="23" s="1"/>
  <c r="I41" i="23"/>
  <c r="J41" i="23"/>
  <c r="A42" i="23"/>
  <c r="B42" i="23"/>
  <c r="C42" i="23"/>
  <c r="D42" i="23"/>
  <c r="E42" i="23"/>
  <c r="F42" i="23"/>
  <c r="H42" i="23"/>
  <c r="G42" i="23" s="1"/>
  <c r="I42" i="23"/>
  <c r="J42" i="23"/>
  <c r="A43" i="23"/>
  <c r="B43" i="23"/>
  <c r="C43" i="23"/>
  <c r="D43" i="23"/>
  <c r="E43" i="23"/>
  <c r="F43" i="23"/>
  <c r="H43" i="23"/>
  <c r="G43" i="23" s="1"/>
  <c r="I43" i="23"/>
  <c r="J43" i="23"/>
  <c r="A44" i="23"/>
  <c r="B44" i="23"/>
  <c r="C44" i="23"/>
  <c r="D44" i="23"/>
  <c r="E44" i="23"/>
  <c r="F44" i="23"/>
  <c r="H44" i="23"/>
  <c r="G44" i="23" s="1"/>
  <c r="I44" i="23"/>
  <c r="J44" i="23"/>
  <c r="A45" i="23"/>
  <c r="B45" i="23"/>
  <c r="C45" i="23"/>
  <c r="D45" i="23"/>
  <c r="E45" i="23"/>
  <c r="F45" i="23"/>
  <c r="H45" i="23"/>
  <c r="G45" i="23" s="1"/>
  <c r="I45" i="23"/>
  <c r="J45" i="23"/>
  <c r="A46" i="23"/>
  <c r="B46" i="23"/>
  <c r="C46" i="23"/>
  <c r="D46" i="23"/>
  <c r="E46" i="23"/>
  <c r="F46" i="23"/>
  <c r="H46" i="23"/>
  <c r="G46" i="23" s="1"/>
  <c r="I46" i="23"/>
  <c r="J46" i="23"/>
  <c r="A47" i="23"/>
  <c r="B47" i="23"/>
  <c r="C47" i="23"/>
  <c r="D47" i="23"/>
  <c r="E47" i="23"/>
  <c r="F47" i="23"/>
  <c r="H47" i="23"/>
  <c r="G47" i="23" s="1"/>
  <c r="I47" i="23"/>
  <c r="J47" i="23"/>
  <c r="A48" i="23"/>
  <c r="B48" i="23"/>
  <c r="C48" i="23"/>
  <c r="D48" i="23"/>
  <c r="E48" i="23"/>
  <c r="F48" i="23"/>
  <c r="H48" i="23"/>
  <c r="G48" i="23" s="1"/>
  <c r="I48" i="23"/>
  <c r="J48" i="23"/>
  <c r="A49" i="23"/>
  <c r="B49" i="23"/>
  <c r="C49" i="23"/>
  <c r="D49" i="23"/>
  <c r="E49" i="23"/>
  <c r="F49" i="23"/>
  <c r="H49" i="23"/>
  <c r="G49" i="23" s="1"/>
  <c r="I49" i="23"/>
  <c r="J49" i="23"/>
  <c r="A50" i="23"/>
  <c r="B50" i="23"/>
  <c r="C50" i="23"/>
  <c r="D50" i="23"/>
  <c r="E50" i="23"/>
  <c r="F50" i="23"/>
  <c r="H50" i="23"/>
  <c r="G50" i="23" s="1"/>
  <c r="I50" i="23"/>
  <c r="J50" i="23"/>
  <c r="A51" i="23"/>
  <c r="B51" i="23"/>
  <c r="C51" i="23"/>
  <c r="D51" i="23"/>
  <c r="E51" i="23"/>
  <c r="F51" i="23"/>
  <c r="H51" i="23"/>
  <c r="G51" i="23" s="1"/>
  <c r="I51" i="23"/>
  <c r="J51" i="23"/>
  <c r="A52" i="23"/>
  <c r="B52" i="23"/>
  <c r="C52" i="23"/>
  <c r="D52" i="23"/>
  <c r="E52" i="23"/>
  <c r="F52" i="23"/>
  <c r="H52" i="23"/>
  <c r="G52" i="23" s="1"/>
  <c r="I52" i="23"/>
  <c r="J52" i="23"/>
  <c r="A53" i="23"/>
  <c r="B53" i="23"/>
  <c r="C53" i="23"/>
  <c r="D53" i="23"/>
  <c r="E53" i="23"/>
  <c r="F53" i="23"/>
  <c r="H53" i="23"/>
  <c r="G53" i="23" s="1"/>
  <c r="I53" i="23"/>
  <c r="J53" i="23"/>
  <c r="A54" i="23"/>
  <c r="B54" i="23"/>
  <c r="C54" i="23"/>
  <c r="D54" i="23"/>
  <c r="E54" i="23"/>
  <c r="F54" i="23"/>
  <c r="H54" i="23"/>
  <c r="G54" i="23" s="1"/>
  <c r="I54" i="23"/>
  <c r="J54" i="23"/>
  <c r="A55" i="23"/>
  <c r="B55" i="23"/>
  <c r="C55" i="23"/>
  <c r="D55" i="23"/>
  <c r="E55" i="23"/>
  <c r="F55" i="23"/>
  <c r="H55" i="23"/>
  <c r="G55" i="23" s="1"/>
  <c r="I55" i="23"/>
  <c r="J55" i="23"/>
  <c r="A56" i="23"/>
  <c r="B56" i="23"/>
  <c r="C56" i="23"/>
  <c r="D56" i="23"/>
  <c r="E56" i="23"/>
  <c r="F56" i="23"/>
  <c r="H56" i="23"/>
  <c r="G56" i="23" s="1"/>
  <c r="I56" i="23"/>
  <c r="J56" i="23"/>
  <c r="A57" i="23"/>
  <c r="B57" i="23"/>
  <c r="C57" i="23"/>
  <c r="D57" i="23"/>
  <c r="E57" i="23"/>
  <c r="F57" i="23"/>
  <c r="H57" i="23"/>
  <c r="G57" i="23" s="1"/>
  <c r="I57" i="23"/>
  <c r="J57" i="23"/>
  <c r="A58" i="23"/>
  <c r="B58" i="23"/>
  <c r="C58" i="23"/>
  <c r="D58" i="23"/>
  <c r="E58" i="23"/>
  <c r="F58" i="23"/>
  <c r="H58" i="23"/>
  <c r="G58" i="23" s="1"/>
  <c r="I58" i="23"/>
  <c r="J58" i="23"/>
  <c r="A59" i="23"/>
  <c r="B59" i="23"/>
  <c r="C59" i="23"/>
  <c r="D59" i="23"/>
  <c r="E59" i="23"/>
  <c r="F59" i="23"/>
  <c r="H59" i="23"/>
  <c r="G59" i="23" s="1"/>
  <c r="I59" i="23"/>
  <c r="J59" i="23"/>
  <c r="A60" i="23"/>
  <c r="B60" i="23"/>
  <c r="C60" i="23"/>
  <c r="D60" i="23"/>
  <c r="E60" i="23"/>
  <c r="F60" i="23"/>
  <c r="H60" i="23"/>
  <c r="G60" i="23" s="1"/>
  <c r="I60" i="23"/>
  <c r="J60" i="23"/>
  <c r="A41" i="21"/>
  <c r="B41" i="21"/>
  <c r="C41" i="21"/>
  <c r="D41" i="21"/>
  <c r="E41" i="21"/>
  <c r="F41" i="21"/>
  <c r="H41" i="21"/>
  <c r="G41" i="21" s="1"/>
  <c r="I41" i="21"/>
  <c r="J41" i="21"/>
  <c r="A42" i="21"/>
  <c r="B42" i="21"/>
  <c r="C42" i="21"/>
  <c r="D42" i="21"/>
  <c r="E42" i="21"/>
  <c r="F42" i="21"/>
  <c r="H42" i="21"/>
  <c r="G42" i="21" s="1"/>
  <c r="I42" i="21"/>
  <c r="J42" i="21"/>
  <c r="A43" i="21"/>
  <c r="B43" i="21"/>
  <c r="C43" i="21"/>
  <c r="D43" i="21"/>
  <c r="E43" i="21"/>
  <c r="F43" i="21"/>
  <c r="H43" i="21"/>
  <c r="G43" i="21" s="1"/>
  <c r="I43" i="21"/>
  <c r="J43" i="21"/>
  <c r="A44" i="21"/>
  <c r="B44" i="21"/>
  <c r="C44" i="21"/>
  <c r="D44" i="21"/>
  <c r="E44" i="21"/>
  <c r="F44" i="21"/>
  <c r="H44" i="21"/>
  <c r="G44" i="21" s="1"/>
  <c r="I44" i="21"/>
  <c r="J44" i="21"/>
  <c r="A45" i="21"/>
  <c r="B45" i="21"/>
  <c r="C45" i="21"/>
  <c r="D45" i="21"/>
  <c r="E45" i="21"/>
  <c r="F45" i="21"/>
  <c r="H45" i="21"/>
  <c r="G45" i="21" s="1"/>
  <c r="I45" i="21"/>
  <c r="J45" i="21"/>
  <c r="A46" i="21"/>
  <c r="B46" i="21"/>
  <c r="C46" i="21"/>
  <c r="D46" i="21"/>
  <c r="E46" i="21"/>
  <c r="F46" i="21"/>
  <c r="H46" i="21"/>
  <c r="G46" i="21" s="1"/>
  <c r="I46" i="21"/>
  <c r="J46" i="21"/>
  <c r="A47" i="21"/>
  <c r="B47" i="21"/>
  <c r="C47" i="21"/>
  <c r="D47" i="21"/>
  <c r="E47" i="21"/>
  <c r="F47" i="21"/>
  <c r="H47" i="21"/>
  <c r="G47" i="21" s="1"/>
  <c r="I47" i="21"/>
  <c r="J47" i="21"/>
  <c r="A48" i="21"/>
  <c r="B48" i="21"/>
  <c r="C48" i="21"/>
  <c r="D48" i="21"/>
  <c r="E48" i="21"/>
  <c r="F48" i="21"/>
  <c r="H48" i="21"/>
  <c r="G48" i="21" s="1"/>
  <c r="I48" i="21"/>
  <c r="J48" i="21"/>
  <c r="A49" i="21"/>
  <c r="B49" i="21"/>
  <c r="C49" i="21"/>
  <c r="D49" i="21"/>
  <c r="E49" i="21"/>
  <c r="F49" i="21"/>
  <c r="H49" i="21"/>
  <c r="G49" i="21" s="1"/>
  <c r="I49" i="21"/>
  <c r="J49" i="21"/>
  <c r="A50" i="21"/>
  <c r="B50" i="21"/>
  <c r="C50" i="21"/>
  <c r="D50" i="21"/>
  <c r="E50" i="21"/>
  <c r="F50" i="21"/>
  <c r="H50" i="21"/>
  <c r="G50" i="21" s="1"/>
  <c r="I50" i="21"/>
  <c r="J50" i="21"/>
  <c r="A51" i="21"/>
  <c r="B51" i="21"/>
  <c r="C51" i="21"/>
  <c r="D51" i="21"/>
  <c r="E51" i="21"/>
  <c r="F51" i="21"/>
  <c r="H51" i="21"/>
  <c r="G51" i="21" s="1"/>
  <c r="I51" i="21"/>
  <c r="J51" i="21"/>
  <c r="A52" i="21"/>
  <c r="B52" i="21"/>
  <c r="C52" i="21"/>
  <c r="D52" i="21"/>
  <c r="E52" i="21"/>
  <c r="F52" i="21"/>
  <c r="H52" i="21"/>
  <c r="G52" i="21" s="1"/>
  <c r="I52" i="21"/>
  <c r="J52" i="21"/>
  <c r="A53" i="21"/>
  <c r="B53" i="21"/>
  <c r="C53" i="21"/>
  <c r="D53" i="21"/>
  <c r="E53" i="21"/>
  <c r="F53" i="21"/>
  <c r="H53" i="21"/>
  <c r="G53" i="21" s="1"/>
  <c r="I53" i="21"/>
  <c r="J53" i="21"/>
  <c r="A54" i="21"/>
  <c r="B54" i="21"/>
  <c r="C54" i="21"/>
  <c r="D54" i="21"/>
  <c r="E54" i="21"/>
  <c r="F54" i="21"/>
  <c r="H54" i="21"/>
  <c r="G54" i="21" s="1"/>
  <c r="I54" i="21"/>
  <c r="J54" i="21"/>
  <c r="A55" i="21"/>
  <c r="B55" i="21"/>
  <c r="C55" i="21"/>
  <c r="D55" i="21"/>
  <c r="E55" i="21"/>
  <c r="F55" i="21"/>
  <c r="H55" i="21"/>
  <c r="G55" i="21" s="1"/>
  <c r="I55" i="21"/>
  <c r="J55" i="21"/>
  <c r="A56" i="21"/>
  <c r="B56" i="21"/>
  <c r="C56" i="21"/>
  <c r="D56" i="21"/>
  <c r="E56" i="21"/>
  <c r="F56" i="21"/>
  <c r="H56" i="21"/>
  <c r="G56" i="21" s="1"/>
  <c r="I56" i="21"/>
  <c r="J56" i="21"/>
  <c r="A57" i="21"/>
  <c r="B57" i="21"/>
  <c r="C57" i="21"/>
  <c r="D57" i="21"/>
  <c r="E57" i="21"/>
  <c r="F57" i="21"/>
  <c r="H57" i="21"/>
  <c r="G57" i="21" s="1"/>
  <c r="I57" i="21"/>
  <c r="J57" i="21"/>
  <c r="A58" i="21"/>
  <c r="B58" i="21"/>
  <c r="C58" i="21"/>
  <c r="D58" i="21"/>
  <c r="E58" i="21"/>
  <c r="F58" i="21"/>
  <c r="H58" i="21"/>
  <c r="G58" i="21" s="1"/>
  <c r="I58" i="21"/>
  <c r="J58" i="21"/>
  <c r="A59" i="21"/>
  <c r="B59" i="21"/>
  <c r="C59" i="21"/>
  <c r="D59" i="21"/>
  <c r="E59" i="21"/>
  <c r="F59" i="21"/>
  <c r="H59" i="21"/>
  <c r="G59" i="21" s="1"/>
  <c r="I59" i="21"/>
  <c r="J59" i="21"/>
  <c r="A60" i="21"/>
  <c r="B60" i="21"/>
  <c r="C60" i="21"/>
  <c r="D60" i="21"/>
  <c r="E60" i="21"/>
  <c r="F60" i="21"/>
  <c r="H60" i="21"/>
  <c r="G60" i="21" s="1"/>
  <c r="I60" i="21"/>
  <c r="J60" i="21"/>
  <c r="A60" i="19"/>
  <c r="B60" i="19"/>
  <c r="C60" i="19"/>
  <c r="D60" i="19"/>
  <c r="E60" i="19"/>
  <c r="F60" i="19"/>
  <c r="H60" i="19"/>
  <c r="G60" i="19" s="1"/>
  <c r="I60" i="19"/>
  <c r="J60" i="19"/>
  <c r="A41" i="19"/>
  <c r="B41" i="19"/>
  <c r="C41" i="19"/>
  <c r="D41" i="19"/>
  <c r="E41" i="19"/>
  <c r="F41" i="19"/>
  <c r="H41" i="19"/>
  <c r="G41" i="19" s="1"/>
  <c r="I41" i="19"/>
  <c r="J41" i="19"/>
  <c r="A42" i="19"/>
  <c r="B42" i="19"/>
  <c r="C42" i="19"/>
  <c r="D42" i="19"/>
  <c r="E42" i="19"/>
  <c r="F42" i="19"/>
  <c r="H42" i="19"/>
  <c r="G42" i="19" s="1"/>
  <c r="I42" i="19"/>
  <c r="J42" i="19"/>
  <c r="A43" i="19"/>
  <c r="B43" i="19"/>
  <c r="C43" i="19"/>
  <c r="D43" i="19"/>
  <c r="E43" i="19"/>
  <c r="F43" i="19"/>
  <c r="H43" i="19"/>
  <c r="G43" i="19" s="1"/>
  <c r="I43" i="19"/>
  <c r="J43" i="19"/>
  <c r="A44" i="19"/>
  <c r="B44" i="19"/>
  <c r="C44" i="19"/>
  <c r="D44" i="19"/>
  <c r="E44" i="19"/>
  <c r="F44" i="19"/>
  <c r="H44" i="19"/>
  <c r="G44" i="19" s="1"/>
  <c r="I44" i="19"/>
  <c r="J44" i="19"/>
  <c r="A45" i="19"/>
  <c r="B45" i="19"/>
  <c r="C45" i="19"/>
  <c r="D45" i="19"/>
  <c r="E45" i="19"/>
  <c r="F45" i="19"/>
  <c r="H45" i="19"/>
  <c r="G45" i="19" s="1"/>
  <c r="I45" i="19"/>
  <c r="J45" i="19"/>
  <c r="A46" i="19"/>
  <c r="B46" i="19"/>
  <c r="C46" i="19"/>
  <c r="D46" i="19"/>
  <c r="E46" i="19"/>
  <c r="F46" i="19"/>
  <c r="H46" i="19"/>
  <c r="G46" i="19" s="1"/>
  <c r="I46" i="19"/>
  <c r="J46" i="19"/>
  <c r="A47" i="19"/>
  <c r="B47" i="19"/>
  <c r="C47" i="19"/>
  <c r="D47" i="19"/>
  <c r="E47" i="19"/>
  <c r="F47" i="19"/>
  <c r="H47" i="19"/>
  <c r="G47" i="19" s="1"/>
  <c r="I47" i="19"/>
  <c r="J47" i="19"/>
  <c r="A48" i="19"/>
  <c r="B48" i="19"/>
  <c r="C48" i="19"/>
  <c r="D48" i="19"/>
  <c r="E48" i="19"/>
  <c r="F48" i="19"/>
  <c r="H48" i="19"/>
  <c r="G48" i="19" s="1"/>
  <c r="I48" i="19"/>
  <c r="J48" i="19"/>
  <c r="A49" i="19"/>
  <c r="B49" i="19"/>
  <c r="C49" i="19"/>
  <c r="D49" i="19"/>
  <c r="E49" i="19"/>
  <c r="F49" i="19"/>
  <c r="H49" i="19"/>
  <c r="G49" i="19" s="1"/>
  <c r="I49" i="19"/>
  <c r="J49" i="19"/>
  <c r="A50" i="19"/>
  <c r="B50" i="19"/>
  <c r="C50" i="19"/>
  <c r="D50" i="19"/>
  <c r="E50" i="19"/>
  <c r="F50" i="19"/>
  <c r="H50" i="19"/>
  <c r="G50" i="19" s="1"/>
  <c r="I50" i="19"/>
  <c r="J50" i="19"/>
  <c r="A51" i="19"/>
  <c r="B51" i="19"/>
  <c r="C51" i="19"/>
  <c r="D51" i="19"/>
  <c r="E51" i="19"/>
  <c r="F51" i="19"/>
  <c r="H51" i="19"/>
  <c r="G51" i="19" s="1"/>
  <c r="I51" i="19"/>
  <c r="J51" i="19"/>
  <c r="A52" i="19"/>
  <c r="B52" i="19"/>
  <c r="C52" i="19"/>
  <c r="D52" i="19"/>
  <c r="E52" i="19"/>
  <c r="F52" i="19"/>
  <c r="H52" i="19"/>
  <c r="G52" i="19" s="1"/>
  <c r="I52" i="19"/>
  <c r="J52" i="19"/>
  <c r="A53" i="19"/>
  <c r="B53" i="19"/>
  <c r="C53" i="19"/>
  <c r="D53" i="19"/>
  <c r="E53" i="19"/>
  <c r="F53" i="19"/>
  <c r="H53" i="19"/>
  <c r="G53" i="19" s="1"/>
  <c r="I53" i="19"/>
  <c r="J53" i="19"/>
  <c r="A54" i="19"/>
  <c r="B54" i="19"/>
  <c r="C54" i="19"/>
  <c r="D54" i="19"/>
  <c r="E54" i="19"/>
  <c r="F54" i="19"/>
  <c r="H54" i="19"/>
  <c r="G54" i="19" s="1"/>
  <c r="I54" i="19"/>
  <c r="J54" i="19"/>
  <c r="A55" i="19"/>
  <c r="B55" i="19"/>
  <c r="C55" i="19"/>
  <c r="D55" i="19"/>
  <c r="E55" i="19"/>
  <c r="F55" i="19"/>
  <c r="H55" i="19"/>
  <c r="G55" i="19" s="1"/>
  <c r="I55" i="19"/>
  <c r="J55" i="19"/>
  <c r="A56" i="19"/>
  <c r="B56" i="19"/>
  <c r="C56" i="19"/>
  <c r="D56" i="19"/>
  <c r="E56" i="19"/>
  <c r="F56" i="19"/>
  <c r="H56" i="19"/>
  <c r="G56" i="19" s="1"/>
  <c r="I56" i="19"/>
  <c r="J56" i="19"/>
  <c r="A57" i="19"/>
  <c r="B57" i="19"/>
  <c r="C57" i="19"/>
  <c r="D57" i="19"/>
  <c r="E57" i="19"/>
  <c r="F57" i="19"/>
  <c r="H57" i="19"/>
  <c r="G57" i="19" s="1"/>
  <c r="I57" i="19"/>
  <c r="J57" i="19"/>
  <c r="A58" i="19"/>
  <c r="B58" i="19"/>
  <c r="C58" i="19"/>
  <c r="D58" i="19"/>
  <c r="E58" i="19"/>
  <c r="F58" i="19"/>
  <c r="H58" i="19"/>
  <c r="G58" i="19" s="1"/>
  <c r="I58" i="19"/>
  <c r="J58" i="19"/>
  <c r="A59" i="19"/>
  <c r="B59" i="19"/>
  <c r="C59" i="19"/>
  <c r="D59" i="19"/>
  <c r="E59" i="19"/>
  <c r="F59" i="19"/>
  <c r="H59" i="19"/>
  <c r="G59" i="19" s="1"/>
  <c r="I59" i="19"/>
  <c r="J59" i="19"/>
  <c r="N41" i="17"/>
  <c r="N41" i="19" s="1"/>
  <c r="N41" i="21" s="1"/>
  <c r="N41" i="23" s="1"/>
  <c r="N42" i="17"/>
  <c r="N42" i="19" s="1"/>
  <c r="N42" i="21" s="1"/>
  <c r="N42" i="23" s="1"/>
  <c r="N43" i="17"/>
  <c r="N43" i="19" s="1"/>
  <c r="N43" i="21" s="1"/>
  <c r="N43" i="23" s="1"/>
  <c r="N44" i="17"/>
  <c r="N44" i="19" s="1"/>
  <c r="N44" i="21" s="1"/>
  <c r="N44" i="23" s="1"/>
  <c r="N45" i="17"/>
  <c r="N45" i="19" s="1"/>
  <c r="N45" i="21" s="1"/>
  <c r="N45" i="23" s="1"/>
  <c r="N46" i="17"/>
  <c r="N46" i="19" s="1"/>
  <c r="N46" i="21" s="1"/>
  <c r="N46" i="23" s="1"/>
  <c r="N47" i="17"/>
  <c r="N47" i="19" s="1"/>
  <c r="N47" i="21" s="1"/>
  <c r="N47" i="23" s="1"/>
  <c r="N48" i="17"/>
  <c r="N48" i="19" s="1"/>
  <c r="N48" i="21" s="1"/>
  <c r="N48" i="23" s="1"/>
  <c r="N49" i="17"/>
  <c r="N49" i="19" s="1"/>
  <c r="N49" i="21" s="1"/>
  <c r="N49" i="23" s="1"/>
  <c r="N50" i="17"/>
  <c r="N50" i="19" s="1"/>
  <c r="N50" i="21" s="1"/>
  <c r="N50" i="23" s="1"/>
  <c r="N51" i="17"/>
  <c r="N51" i="19" s="1"/>
  <c r="N51" i="21" s="1"/>
  <c r="N51" i="23" s="1"/>
  <c r="N52" i="17"/>
  <c r="N52" i="19" s="1"/>
  <c r="N52" i="21" s="1"/>
  <c r="N52" i="23" s="1"/>
  <c r="N53" i="17"/>
  <c r="N53" i="19" s="1"/>
  <c r="N53" i="21" s="1"/>
  <c r="N53" i="23" s="1"/>
  <c r="N54" i="17"/>
  <c r="N54" i="19" s="1"/>
  <c r="N54" i="21" s="1"/>
  <c r="N54" i="23" s="1"/>
  <c r="N55" i="17"/>
  <c r="N55" i="19" s="1"/>
  <c r="N55" i="21" s="1"/>
  <c r="N55" i="23" s="1"/>
  <c r="N56" i="17"/>
  <c r="N56" i="19" s="1"/>
  <c r="N56" i="21" s="1"/>
  <c r="N56" i="23" s="1"/>
  <c r="N57" i="17"/>
  <c r="N57" i="19" s="1"/>
  <c r="N57" i="21" s="1"/>
  <c r="N57" i="23" s="1"/>
  <c r="N58" i="17"/>
  <c r="N58" i="19" s="1"/>
  <c r="N58" i="21" s="1"/>
  <c r="N58" i="23" s="1"/>
  <c r="N59" i="17"/>
  <c r="N59" i="19" s="1"/>
  <c r="N59" i="21" s="1"/>
  <c r="N59" i="23" s="1"/>
  <c r="N60" i="17"/>
  <c r="N60" i="19" s="1"/>
  <c r="N60" i="21" s="1"/>
  <c r="N60" i="23" s="1"/>
  <c r="A41" i="17"/>
  <c r="B41" i="17"/>
  <c r="C41" i="17"/>
  <c r="D41" i="17"/>
  <c r="E41" i="17"/>
  <c r="F41" i="17"/>
  <c r="H41" i="17"/>
  <c r="G41" i="17" s="1"/>
  <c r="I41" i="17"/>
  <c r="J41" i="17"/>
  <c r="A42" i="17"/>
  <c r="B42" i="17"/>
  <c r="C42" i="17"/>
  <c r="D42" i="17"/>
  <c r="E42" i="17"/>
  <c r="F42" i="17"/>
  <c r="H42" i="17"/>
  <c r="G42" i="17" s="1"/>
  <c r="I42" i="17"/>
  <c r="J42" i="17"/>
  <c r="A43" i="17"/>
  <c r="B43" i="17"/>
  <c r="C43" i="17"/>
  <c r="D43" i="17"/>
  <c r="E43" i="17"/>
  <c r="F43" i="17"/>
  <c r="H43" i="17"/>
  <c r="G43" i="17" s="1"/>
  <c r="I43" i="17"/>
  <c r="J43" i="17"/>
  <c r="A44" i="17"/>
  <c r="B44" i="17"/>
  <c r="C44" i="17"/>
  <c r="D44" i="17"/>
  <c r="E44" i="17"/>
  <c r="F44" i="17"/>
  <c r="H44" i="17"/>
  <c r="G44" i="17" s="1"/>
  <c r="I44" i="17"/>
  <c r="J44" i="17"/>
  <c r="A45" i="17"/>
  <c r="B45" i="17"/>
  <c r="C45" i="17"/>
  <c r="D45" i="17"/>
  <c r="E45" i="17"/>
  <c r="F45" i="17"/>
  <c r="H45" i="17"/>
  <c r="G45" i="17" s="1"/>
  <c r="I45" i="17"/>
  <c r="J45" i="17"/>
  <c r="A46" i="17"/>
  <c r="B46" i="17"/>
  <c r="C46" i="17"/>
  <c r="D46" i="17"/>
  <c r="E46" i="17"/>
  <c r="F46" i="17"/>
  <c r="H46" i="17"/>
  <c r="G46" i="17" s="1"/>
  <c r="I46" i="17"/>
  <c r="J46" i="17"/>
  <c r="A47" i="17"/>
  <c r="B47" i="17"/>
  <c r="C47" i="17"/>
  <c r="D47" i="17"/>
  <c r="E47" i="17"/>
  <c r="F47" i="17"/>
  <c r="H47" i="17"/>
  <c r="G47" i="17" s="1"/>
  <c r="I47" i="17"/>
  <c r="J47" i="17"/>
  <c r="A48" i="17"/>
  <c r="B48" i="17"/>
  <c r="C48" i="17"/>
  <c r="D48" i="17"/>
  <c r="E48" i="17"/>
  <c r="F48" i="17"/>
  <c r="H48" i="17"/>
  <c r="G48" i="17" s="1"/>
  <c r="I48" i="17"/>
  <c r="J48" i="17"/>
  <c r="A49" i="17"/>
  <c r="B49" i="17"/>
  <c r="C49" i="17"/>
  <c r="D49" i="17"/>
  <c r="E49" i="17"/>
  <c r="F49" i="17"/>
  <c r="H49" i="17"/>
  <c r="G49" i="17" s="1"/>
  <c r="I49" i="17"/>
  <c r="J49" i="17"/>
  <c r="A50" i="17"/>
  <c r="B50" i="17"/>
  <c r="C50" i="17"/>
  <c r="D50" i="17"/>
  <c r="E50" i="17"/>
  <c r="F50" i="17"/>
  <c r="H50" i="17"/>
  <c r="G50" i="17" s="1"/>
  <c r="I50" i="17"/>
  <c r="J50" i="17"/>
  <c r="A51" i="17"/>
  <c r="B51" i="17"/>
  <c r="C51" i="17"/>
  <c r="D51" i="17"/>
  <c r="E51" i="17"/>
  <c r="F51" i="17"/>
  <c r="H51" i="17"/>
  <c r="G51" i="17" s="1"/>
  <c r="I51" i="17"/>
  <c r="J51" i="17"/>
  <c r="A52" i="17"/>
  <c r="B52" i="17"/>
  <c r="C52" i="17"/>
  <c r="D52" i="17"/>
  <c r="E52" i="17"/>
  <c r="F52" i="17"/>
  <c r="H52" i="17"/>
  <c r="G52" i="17" s="1"/>
  <c r="I52" i="17"/>
  <c r="J52" i="17"/>
  <c r="A53" i="17"/>
  <c r="B53" i="17"/>
  <c r="C53" i="17"/>
  <c r="D53" i="17"/>
  <c r="E53" i="17"/>
  <c r="F53" i="17"/>
  <c r="H53" i="17"/>
  <c r="G53" i="17" s="1"/>
  <c r="I53" i="17"/>
  <c r="J53" i="17"/>
  <c r="A54" i="17"/>
  <c r="B54" i="17"/>
  <c r="C54" i="17"/>
  <c r="D54" i="17"/>
  <c r="E54" i="17"/>
  <c r="F54" i="17"/>
  <c r="H54" i="17"/>
  <c r="G54" i="17" s="1"/>
  <c r="I54" i="17"/>
  <c r="J54" i="17"/>
  <c r="A55" i="17"/>
  <c r="B55" i="17"/>
  <c r="C55" i="17"/>
  <c r="D55" i="17"/>
  <c r="E55" i="17"/>
  <c r="F55" i="17"/>
  <c r="H55" i="17"/>
  <c r="G55" i="17" s="1"/>
  <c r="I55" i="17"/>
  <c r="J55" i="17"/>
  <c r="A56" i="17"/>
  <c r="B56" i="17"/>
  <c r="C56" i="17"/>
  <c r="D56" i="17"/>
  <c r="E56" i="17"/>
  <c r="F56" i="17"/>
  <c r="H56" i="17"/>
  <c r="G56" i="17" s="1"/>
  <c r="I56" i="17"/>
  <c r="J56" i="17"/>
  <c r="A57" i="17"/>
  <c r="B57" i="17"/>
  <c r="C57" i="17"/>
  <c r="D57" i="17"/>
  <c r="E57" i="17"/>
  <c r="F57" i="17"/>
  <c r="H57" i="17"/>
  <c r="G57" i="17" s="1"/>
  <c r="I57" i="17"/>
  <c r="J57" i="17"/>
  <c r="A58" i="17"/>
  <c r="B58" i="17"/>
  <c r="C58" i="17"/>
  <c r="D58" i="17"/>
  <c r="E58" i="17"/>
  <c r="F58" i="17"/>
  <c r="H58" i="17"/>
  <c r="G58" i="17" s="1"/>
  <c r="I58" i="17"/>
  <c r="J58" i="17"/>
  <c r="A59" i="17"/>
  <c r="B59" i="17"/>
  <c r="C59" i="17"/>
  <c r="D59" i="17"/>
  <c r="E59" i="17"/>
  <c r="F59" i="17"/>
  <c r="H59" i="17"/>
  <c r="G59" i="17" s="1"/>
  <c r="I59" i="17"/>
  <c r="J59" i="17"/>
  <c r="A60" i="17"/>
  <c r="B60" i="17"/>
  <c r="C60" i="17"/>
  <c r="D60" i="17"/>
  <c r="E60" i="17"/>
  <c r="F60" i="17"/>
  <c r="H60" i="17"/>
  <c r="G60" i="17" s="1"/>
  <c r="I60" i="17"/>
  <c r="J60" i="17"/>
  <c r="N44" i="12"/>
  <c r="N45" i="12"/>
  <c r="N46" i="12"/>
  <c r="N47" i="12"/>
  <c r="N48" i="12"/>
  <c r="N49" i="12"/>
  <c r="N50" i="12"/>
  <c r="N51" i="12"/>
  <c r="N52" i="12"/>
  <c r="N53" i="12"/>
  <c r="N54" i="12"/>
  <c r="N55" i="12"/>
  <c r="N56" i="12"/>
  <c r="N57" i="12"/>
  <c r="N58" i="12"/>
  <c r="N59" i="12"/>
  <c r="A41" i="12"/>
  <c r="B41" i="12"/>
  <c r="C41" i="12"/>
  <c r="D41" i="12"/>
  <c r="E41" i="12"/>
  <c r="F41" i="12"/>
  <c r="H41" i="12"/>
  <c r="G41" i="12" s="1"/>
  <c r="I41" i="12"/>
  <c r="J41" i="12"/>
  <c r="A42" i="12"/>
  <c r="B42" i="12"/>
  <c r="C42" i="12"/>
  <c r="D42" i="12"/>
  <c r="E42" i="12"/>
  <c r="F42" i="12"/>
  <c r="H42" i="12"/>
  <c r="G42" i="12" s="1"/>
  <c r="I42" i="12"/>
  <c r="J42" i="12"/>
  <c r="A43" i="12"/>
  <c r="B43" i="12"/>
  <c r="C43" i="12"/>
  <c r="D43" i="12"/>
  <c r="E43" i="12"/>
  <c r="F43" i="12"/>
  <c r="H43" i="12"/>
  <c r="G43" i="12" s="1"/>
  <c r="I43" i="12"/>
  <c r="J43" i="12"/>
  <c r="A44" i="12"/>
  <c r="B44" i="12"/>
  <c r="C44" i="12"/>
  <c r="D44" i="12"/>
  <c r="E44" i="12"/>
  <c r="F44" i="12"/>
  <c r="H44" i="12"/>
  <c r="G44" i="12" s="1"/>
  <c r="I44" i="12"/>
  <c r="J44" i="12"/>
  <c r="A45" i="12"/>
  <c r="B45" i="12"/>
  <c r="C45" i="12"/>
  <c r="D45" i="12"/>
  <c r="E45" i="12"/>
  <c r="F45" i="12"/>
  <c r="H45" i="12"/>
  <c r="G45" i="12" s="1"/>
  <c r="I45" i="12"/>
  <c r="J45" i="12"/>
  <c r="A46" i="12"/>
  <c r="B46" i="12"/>
  <c r="C46" i="12"/>
  <c r="D46" i="12"/>
  <c r="E46" i="12"/>
  <c r="F46" i="12"/>
  <c r="H46" i="12"/>
  <c r="G46" i="12" s="1"/>
  <c r="I46" i="12"/>
  <c r="J46" i="12"/>
  <c r="A47" i="12"/>
  <c r="B47" i="12"/>
  <c r="C47" i="12"/>
  <c r="D47" i="12"/>
  <c r="E47" i="12"/>
  <c r="F47" i="12"/>
  <c r="H47" i="12"/>
  <c r="G47" i="12" s="1"/>
  <c r="I47" i="12"/>
  <c r="J47" i="12"/>
  <c r="A48" i="12"/>
  <c r="B48" i="12"/>
  <c r="C48" i="12"/>
  <c r="D48" i="12"/>
  <c r="E48" i="12"/>
  <c r="F48" i="12"/>
  <c r="H48" i="12"/>
  <c r="G48" i="12" s="1"/>
  <c r="I48" i="12"/>
  <c r="J48" i="12"/>
  <c r="A49" i="12"/>
  <c r="B49" i="12"/>
  <c r="C49" i="12"/>
  <c r="D49" i="12"/>
  <c r="E49" i="12"/>
  <c r="F49" i="12"/>
  <c r="H49" i="12"/>
  <c r="G49" i="12" s="1"/>
  <c r="I49" i="12"/>
  <c r="J49" i="12"/>
  <c r="A50" i="12"/>
  <c r="B50" i="12"/>
  <c r="C50" i="12"/>
  <c r="D50" i="12"/>
  <c r="E50" i="12"/>
  <c r="F50" i="12"/>
  <c r="H50" i="12"/>
  <c r="G50" i="12" s="1"/>
  <c r="I50" i="12"/>
  <c r="J50" i="12"/>
  <c r="A51" i="12"/>
  <c r="B51" i="12"/>
  <c r="C51" i="12"/>
  <c r="D51" i="12"/>
  <c r="E51" i="12"/>
  <c r="F51" i="12"/>
  <c r="H51" i="12"/>
  <c r="G51" i="12" s="1"/>
  <c r="I51" i="12"/>
  <c r="J51" i="12"/>
  <c r="A52" i="12"/>
  <c r="B52" i="12"/>
  <c r="C52" i="12"/>
  <c r="D52" i="12"/>
  <c r="E52" i="12"/>
  <c r="F52" i="12"/>
  <c r="H52" i="12"/>
  <c r="G52" i="12" s="1"/>
  <c r="I52" i="12"/>
  <c r="J52" i="12"/>
  <c r="A53" i="12"/>
  <c r="B53" i="12"/>
  <c r="C53" i="12"/>
  <c r="D53" i="12"/>
  <c r="E53" i="12"/>
  <c r="F53" i="12"/>
  <c r="H53" i="12"/>
  <c r="G53" i="12" s="1"/>
  <c r="I53" i="12"/>
  <c r="J53" i="12"/>
  <c r="A54" i="12"/>
  <c r="B54" i="12"/>
  <c r="C54" i="12"/>
  <c r="D54" i="12"/>
  <c r="E54" i="12"/>
  <c r="F54" i="12"/>
  <c r="H54" i="12"/>
  <c r="G54" i="12" s="1"/>
  <c r="I54" i="12"/>
  <c r="J54" i="12"/>
  <c r="A55" i="12"/>
  <c r="B55" i="12"/>
  <c r="C55" i="12"/>
  <c r="D55" i="12"/>
  <c r="E55" i="12"/>
  <c r="F55" i="12"/>
  <c r="H55" i="12"/>
  <c r="G55" i="12" s="1"/>
  <c r="I55" i="12"/>
  <c r="J55" i="12"/>
  <c r="A56" i="12"/>
  <c r="B56" i="12"/>
  <c r="C56" i="12"/>
  <c r="D56" i="12"/>
  <c r="E56" i="12"/>
  <c r="F56" i="12"/>
  <c r="H56" i="12"/>
  <c r="G56" i="12" s="1"/>
  <c r="I56" i="12"/>
  <c r="J56" i="12"/>
  <c r="A57" i="12"/>
  <c r="B57" i="12"/>
  <c r="C57" i="12"/>
  <c r="D57" i="12"/>
  <c r="E57" i="12"/>
  <c r="F57" i="12"/>
  <c r="H57" i="12"/>
  <c r="G57" i="12" s="1"/>
  <c r="I57" i="12"/>
  <c r="J57" i="12"/>
  <c r="A58" i="12"/>
  <c r="B58" i="12"/>
  <c r="C58" i="12"/>
  <c r="D58" i="12"/>
  <c r="E58" i="12"/>
  <c r="F58" i="12"/>
  <c r="H58" i="12"/>
  <c r="G58" i="12" s="1"/>
  <c r="I58" i="12"/>
  <c r="J58" i="12"/>
  <c r="A59" i="12"/>
  <c r="B59" i="12"/>
  <c r="C59" i="12"/>
  <c r="D59" i="12"/>
  <c r="E59" i="12"/>
  <c r="F59" i="12"/>
  <c r="H59" i="12"/>
  <c r="G59" i="12" s="1"/>
  <c r="I59" i="12"/>
  <c r="J59" i="12"/>
  <c r="A60" i="12"/>
  <c r="B60" i="12"/>
  <c r="C60" i="12"/>
  <c r="D60" i="12"/>
  <c r="E60" i="12"/>
  <c r="F60" i="12"/>
  <c r="H60" i="12"/>
  <c r="G60" i="12" s="1"/>
  <c r="I60" i="12"/>
  <c r="J60" i="12"/>
  <c r="N43" i="12"/>
  <c r="N42" i="12"/>
  <c r="N41" i="12"/>
  <c r="AL53" i="10"/>
  <c r="AH53" i="10"/>
  <c r="AD53" i="10"/>
  <c r="Z53" i="10"/>
  <c r="V53" i="10"/>
  <c r="U53" i="10"/>
  <c r="T53" i="10"/>
  <c r="S53" i="10"/>
  <c r="R53" i="10"/>
  <c r="F53" i="10"/>
  <c r="D53" i="10"/>
  <c r="AL52" i="10"/>
  <c r="AH52" i="10"/>
  <c r="AD52" i="10"/>
  <c r="Z52" i="10"/>
  <c r="V52" i="10"/>
  <c r="U52" i="10"/>
  <c r="T52" i="10"/>
  <c r="S52" i="10"/>
  <c r="R52" i="10"/>
  <c r="F52" i="10"/>
  <c r="D52" i="10"/>
  <c r="AL51" i="10"/>
  <c r="AH51" i="10"/>
  <c r="AD51" i="10"/>
  <c r="Z51" i="10"/>
  <c r="V51" i="10"/>
  <c r="U51" i="10"/>
  <c r="T51" i="10"/>
  <c r="S51" i="10"/>
  <c r="R51" i="10" s="1"/>
  <c r="F51" i="10"/>
  <c r="D51" i="10"/>
  <c r="AL50" i="10"/>
  <c r="AH50" i="10"/>
  <c r="AD50" i="10"/>
  <c r="Z50" i="10"/>
  <c r="V50" i="10"/>
  <c r="U50" i="10"/>
  <c r="T50" i="10"/>
  <c r="S50" i="10"/>
  <c r="R50" i="10"/>
  <c r="F50" i="10"/>
  <c r="D50" i="10"/>
  <c r="AL48" i="10"/>
  <c r="AH48" i="10"/>
  <c r="AD48" i="10"/>
  <c r="Z48" i="10"/>
  <c r="V48" i="10"/>
  <c r="U48" i="10"/>
  <c r="T48" i="10"/>
  <c r="S48" i="10"/>
  <c r="R48" i="10" s="1"/>
  <c r="F48" i="10"/>
  <c r="D48" i="10"/>
  <c r="AL47" i="10"/>
  <c r="AH47" i="10"/>
  <c r="AD47" i="10"/>
  <c r="Z47" i="10"/>
  <c r="V47" i="10"/>
  <c r="U47" i="10"/>
  <c r="T47" i="10"/>
  <c r="S47" i="10"/>
  <c r="R47" i="10"/>
  <c r="F47" i="10"/>
  <c r="D47" i="10"/>
  <c r="AL46" i="10"/>
  <c r="AH46" i="10"/>
  <c r="AD46" i="10"/>
  <c r="Z46" i="10"/>
  <c r="V46" i="10"/>
  <c r="U46" i="10"/>
  <c r="T46" i="10"/>
  <c r="S46" i="10"/>
  <c r="R46" i="10" s="1"/>
  <c r="F46" i="10"/>
  <c r="D46" i="10"/>
  <c r="AL45" i="10"/>
  <c r="AH45" i="10"/>
  <c r="AD45" i="10"/>
  <c r="Z45" i="10"/>
  <c r="V45" i="10"/>
  <c r="U45" i="10"/>
  <c r="T45" i="10"/>
  <c r="S45" i="10"/>
  <c r="R45" i="10"/>
  <c r="F45" i="10"/>
  <c r="D45" i="10"/>
  <c r="AL44" i="10"/>
  <c r="AH44" i="10"/>
  <c r="AD44" i="10"/>
  <c r="Z44" i="10"/>
  <c r="V44" i="10"/>
  <c r="U44" i="10"/>
  <c r="T44" i="10"/>
  <c r="S44" i="10"/>
  <c r="R44" i="10"/>
  <c r="F44" i="10"/>
  <c r="D44" i="10"/>
  <c r="AL43" i="10"/>
  <c r="AH43" i="10"/>
  <c r="AD43" i="10"/>
  <c r="Z43" i="10"/>
  <c r="V43" i="10"/>
  <c r="U43" i="10"/>
  <c r="T43" i="10"/>
  <c r="S43" i="10"/>
  <c r="R43" i="10"/>
  <c r="F43" i="10"/>
  <c r="D43" i="10"/>
  <c r="L9" i="26" l="1"/>
  <c r="L11" i="26"/>
  <c r="L13" i="26"/>
  <c r="L15" i="26"/>
  <c r="L7" i="26"/>
  <c r="M10" i="12" l="1"/>
  <c r="V60" i="10" l="1"/>
  <c r="V59" i="10"/>
  <c r="V58" i="10"/>
  <c r="V57" i="10"/>
  <c r="V56" i="10"/>
  <c r="V55" i="10"/>
  <c r="V54" i="10"/>
  <c r="V49" i="10"/>
  <c r="V42" i="10"/>
  <c r="V41" i="10"/>
  <c r="V40" i="10"/>
  <c r="V39" i="10"/>
  <c r="V38" i="10"/>
  <c r="V37" i="10"/>
  <c r="V36" i="10"/>
  <c r="V35" i="10"/>
  <c r="V34" i="10"/>
  <c r="V33" i="10"/>
  <c r="V32" i="10"/>
  <c r="V31" i="10"/>
  <c r="V30" i="10"/>
  <c r="V29" i="10"/>
  <c r="V28" i="10"/>
  <c r="V27" i="10"/>
  <c r="V26" i="10"/>
  <c r="V25" i="10"/>
  <c r="V24" i="10"/>
  <c r="V23" i="10"/>
  <c r="V22" i="10"/>
  <c r="V21" i="10"/>
  <c r="V20" i="10"/>
  <c r="V19" i="10"/>
  <c r="V18" i="10"/>
  <c r="V17" i="10"/>
  <c r="V16" i="10"/>
  <c r="V15" i="10"/>
  <c r="V14" i="10"/>
  <c r="V13" i="10"/>
  <c r="V12" i="10"/>
  <c r="U60" i="10"/>
  <c r="T60" i="10"/>
  <c r="S60" i="10"/>
  <c r="U59" i="10"/>
  <c r="T59" i="10"/>
  <c r="S59" i="10"/>
  <c r="U58" i="10"/>
  <c r="T58" i="10"/>
  <c r="S58" i="10"/>
  <c r="U57" i="10"/>
  <c r="T57" i="10"/>
  <c r="S57" i="10"/>
  <c r="U56" i="10"/>
  <c r="T56" i="10"/>
  <c r="S56" i="10"/>
  <c r="U55" i="10"/>
  <c r="T55" i="10"/>
  <c r="S55" i="10"/>
  <c r="U54" i="10"/>
  <c r="T54" i="10"/>
  <c r="S54" i="10"/>
  <c r="U49" i="10"/>
  <c r="T49" i="10"/>
  <c r="S49" i="10"/>
  <c r="U42" i="10"/>
  <c r="T42" i="10"/>
  <c r="S42" i="10"/>
  <c r="U41" i="10"/>
  <c r="T41" i="10"/>
  <c r="S41" i="10"/>
  <c r="U40" i="10"/>
  <c r="T40" i="10"/>
  <c r="S40" i="10"/>
  <c r="U39" i="10"/>
  <c r="T39" i="10"/>
  <c r="S39" i="10"/>
  <c r="U38" i="10"/>
  <c r="T38" i="10"/>
  <c r="S38" i="10"/>
  <c r="U37" i="10"/>
  <c r="T37" i="10"/>
  <c r="S37" i="10"/>
  <c r="U36" i="10"/>
  <c r="T36" i="10"/>
  <c r="S36" i="10"/>
  <c r="U35" i="10"/>
  <c r="T35" i="10"/>
  <c r="S35" i="10"/>
  <c r="U34" i="10"/>
  <c r="T34" i="10"/>
  <c r="S34" i="10"/>
  <c r="U33" i="10"/>
  <c r="T33" i="10"/>
  <c r="S33" i="10"/>
  <c r="U32" i="10"/>
  <c r="T32" i="10"/>
  <c r="S32" i="10"/>
  <c r="U31" i="10"/>
  <c r="T31" i="10"/>
  <c r="S31" i="10"/>
  <c r="U30" i="10"/>
  <c r="T30" i="10"/>
  <c r="S30" i="10"/>
  <c r="U29" i="10"/>
  <c r="T29" i="10"/>
  <c r="S29" i="10"/>
  <c r="U28" i="10"/>
  <c r="T28" i="10"/>
  <c r="S28" i="10"/>
  <c r="U27" i="10"/>
  <c r="T27" i="10"/>
  <c r="S27" i="10"/>
  <c r="U26" i="10"/>
  <c r="T26" i="10"/>
  <c r="S26" i="10"/>
  <c r="U25" i="10"/>
  <c r="T25" i="10"/>
  <c r="S25" i="10"/>
  <c r="U24" i="10"/>
  <c r="T24" i="10"/>
  <c r="S24" i="10"/>
  <c r="U23" i="10"/>
  <c r="T23" i="10"/>
  <c r="S23" i="10"/>
  <c r="U22" i="10"/>
  <c r="T22" i="10"/>
  <c r="S22" i="10"/>
  <c r="U21" i="10"/>
  <c r="T21" i="10"/>
  <c r="S21" i="10"/>
  <c r="U20" i="10"/>
  <c r="T20" i="10"/>
  <c r="S20" i="10"/>
  <c r="U19" i="10"/>
  <c r="T19" i="10"/>
  <c r="S19" i="10"/>
  <c r="U18" i="10"/>
  <c r="T18" i="10"/>
  <c r="S18" i="10"/>
  <c r="U17" i="10"/>
  <c r="T17" i="10"/>
  <c r="S17" i="10"/>
  <c r="U16" i="10"/>
  <c r="T16" i="10"/>
  <c r="S16" i="10"/>
  <c r="R16" i="10" s="1"/>
  <c r="U15" i="10"/>
  <c r="T15" i="10"/>
  <c r="S15" i="10"/>
  <c r="R15" i="10" s="1"/>
  <c r="U14" i="10"/>
  <c r="T14" i="10"/>
  <c r="S14" i="10"/>
  <c r="U13" i="10"/>
  <c r="T13" i="10"/>
  <c r="S13" i="10"/>
  <c r="R13" i="10" s="1"/>
  <c r="U12" i="10"/>
  <c r="T12" i="10"/>
  <c r="R12" i="10" s="1"/>
  <c r="S12" i="10"/>
  <c r="R60" i="10"/>
  <c r="R59" i="10"/>
  <c r="R58" i="10"/>
  <c r="R57" i="10"/>
  <c r="R56" i="10"/>
  <c r="R55" i="10"/>
  <c r="R54" i="10"/>
  <c r="R49" i="10"/>
  <c r="R42" i="10"/>
  <c r="R41" i="10"/>
  <c r="R40" i="10"/>
  <c r="R39" i="10"/>
  <c r="R38" i="10"/>
  <c r="R37" i="10"/>
  <c r="R36" i="10"/>
  <c r="R35" i="10"/>
  <c r="R34" i="10"/>
  <c r="R33" i="10"/>
  <c r="R32" i="10"/>
  <c r="R31" i="10"/>
  <c r="R30" i="10"/>
  <c r="R29" i="10"/>
  <c r="R28" i="10"/>
  <c r="R27" i="10"/>
  <c r="R26" i="10"/>
  <c r="R25" i="10"/>
  <c r="R24" i="10"/>
  <c r="R23" i="10"/>
  <c r="R22" i="10"/>
  <c r="R21" i="10"/>
  <c r="R20" i="10"/>
  <c r="R19" i="10"/>
  <c r="R18" i="10"/>
  <c r="R17" i="10"/>
  <c r="R14" i="10"/>
  <c r="N60" i="22" l="1"/>
  <c r="M60" i="22"/>
  <c r="L60" i="22"/>
  <c r="K60" i="22"/>
  <c r="J60" i="22"/>
  <c r="I60" i="22"/>
  <c r="H60" i="22"/>
  <c r="G60" i="22"/>
  <c r="N40" i="22"/>
  <c r="M40" i="22"/>
  <c r="L40" i="22"/>
  <c r="K40" i="22"/>
  <c r="J40" i="22"/>
  <c r="I40" i="22"/>
  <c r="H40" i="22"/>
  <c r="G40" i="22"/>
  <c r="N39" i="22"/>
  <c r="M39" i="22"/>
  <c r="L39" i="22"/>
  <c r="K39" i="22"/>
  <c r="J39" i="22"/>
  <c r="I39" i="22"/>
  <c r="H39" i="22"/>
  <c r="G39" i="22"/>
  <c r="N38" i="22"/>
  <c r="M38" i="22"/>
  <c r="L38" i="22"/>
  <c r="K38" i="22"/>
  <c r="J38" i="22"/>
  <c r="I38" i="22"/>
  <c r="H38" i="22"/>
  <c r="G38" i="22"/>
  <c r="N37" i="22"/>
  <c r="M37" i="22"/>
  <c r="L37" i="22"/>
  <c r="K37" i="22"/>
  <c r="J37" i="22"/>
  <c r="I37" i="22"/>
  <c r="H37" i="22"/>
  <c r="G37" i="22"/>
  <c r="N36" i="22"/>
  <c r="M36" i="22"/>
  <c r="L36" i="22"/>
  <c r="K36" i="22"/>
  <c r="J36" i="22"/>
  <c r="I36" i="22"/>
  <c r="H36" i="22"/>
  <c r="G36" i="22"/>
  <c r="N35" i="22"/>
  <c r="M35" i="22"/>
  <c r="L35" i="22"/>
  <c r="K35" i="22"/>
  <c r="J35" i="22"/>
  <c r="I35" i="22"/>
  <c r="H35" i="22"/>
  <c r="G35" i="22"/>
  <c r="N34" i="22"/>
  <c r="M34" i="22"/>
  <c r="L34" i="22"/>
  <c r="K34" i="22"/>
  <c r="J34" i="22"/>
  <c r="I34" i="22"/>
  <c r="H34" i="22"/>
  <c r="G34" i="22"/>
  <c r="N33" i="22"/>
  <c r="M33" i="22"/>
  <c r="L33" i="22"/>
  <c r="K33" i="22"/>
  <c r="J33" i="22"/>
  <c r="I33" i="22"/>
  <c r="H33" i="22"/>
  <c r="G33" i="22"/>
  <c r="N32" i="22"/>
  <c r="M32" i="22"/>
  <c r="L32" i="22"/>
  <c r="K32" i="22"/>
  <c r="J32" i="22"/>
  <c r="I32" i="22"/>
  <c r="H32" i="22"/>
  <c r="G32" i="22"/>
  <c r="N31" i="22"/>
  <c r="M31" i="22"/>
  <c r="L31" i="22"/>
  <c r="K31" i="22"/>
  <c r="J31" i="22"/>
  <c r="I31" i="22"/>
  <c r="H31" i="22"/>
  <c r="G31" i="22"/>
  <c r="N30" i="22"/>
  <c r="M30" i="22"/>
  <c r="L30" i="22"/>
  <c r="K30" i="22"/>
  <c r="J30" i="22"/>
  <c r="I30" i="22"/>
  <c r="H30" i="22"/>
  <c r="G30" i="22"/>
  <c r="N29" i="22"/>
  <c r="M29" i="22"/>
  <c r="L29" i="22"/>
  <c r="K29" i="22"/>
  <c r="J29" i="22"/>
  <c r="I29" i="22"/>
  <c r="H29" i="22"/>
  <c r="G29" i="22"/>
  <c r="N28" i="22"/>
  <c r="M28" i="22"/>
  <c r="L28" i="22"/>
  <c r="K28" i="22"/>
  <c r="J28" i="22"/>
  <c r="I28" i="22"/>
  <c r="H28" i="22"/>
  <c r="G28" i="22"/>
  <c r="N27" i="22"/>
  <c r="M27" i="22"/>
  <c r="L27" i="22"/>
  <c r="K27" i="22"/>
  <c r="J27" i="22"/>
  <c r="I27" i="22"/>
  <c r="H27" i="22"/>
  <c r="G27" i="22"/>
  <c r="N26" i="22"/>
  <c r="M26" i="22"/>
  <c r="L26" i="22"/>
  <c r="K26" i="22"/>
  <c r="J26" i="22"/>
  <c r="I26" i="22"/>
  <c r="H26" i="22"/>
  <c r="G26" i="22"/>
  <c r="N25" i="22"/>
  <c r="M25" i="22"/>
  <c r="L25" i="22"/>
  <c r="K25" i="22"/>
  <c r="J25" i="22"/>
  <c r="I25" i="22"/>
  <c r="H25" i="22"/>
  <c r="G25" i="22"/>
  <c r="N24" i="22"/>
  <c r="M24" i="22"/>
  <c r="L24" i="22"/>
  <c r="K24" i="22"/>
  <c r="J24" i="22"/>
  <c r="I24" i="22"/>
  <c r="H24" i="22"/>
  <c r="G24" i="22"/>
  <c r="N23" i="22"/>
  <c r="M23" i="22"/>
  <c r="L23" i="22"/>
  <c r="K23" i="22"/>
  <c r="J23" i="22"/>
  <c r="I23" i="22"/>
  <c r="H23" i="22"/>
  <c r="G23" i="22"/>
  <c r="N22" i="22"/>
  <c r="M22" i="22"/>
  <c r="L22" i="22"/>
  <c r="K22" i="22"/>
  <c r="J22" i="22"/>
  <c r="I22" i="22"/>
  <c r="H22" i="22"/>
  <c r="G22" i="22"/>
  <c r="N21" i="22"/>
  <c r="M21" i="22"/>
  <c r="L21" i="22"/>
  <c r="K21" i="22"/>
  <c r="J21" i="22"/>
  <c r="I21" i="22"/>
  <c r="H21" i="22"/>
  <c r="G21" i="22"/>
  <c r="N20" i="22"/>
  <c r="M20" i="22"/>
  <c r="L20" i="22"/>
  <c r="K20" i="22"/>
  <c r="J20" i="22"/>
  <c r="I20" i="22"/>
  <c r="H20" i="22"/>
  <c r="G20" i="22"/>
  <c r="N19" i="22"/>
  <c r="M19" i="22"/>
  <c r="L19" i="22"/>
  <c r="K19" i="22"/>
  <c r="J19" i="22"/>
  <c r="I19" i="22"/>
  <c r="H19" i="22"/>
  <c r="G19" i="22"/>
  <c r="N18" i="22"/>
  <c r="M18" i="22"/>
  <c r="L18" i="22"/>
  <c r="K18" i="22"/>
  <c r="J18" i="22"/>
  <c r="I18" i="22"/>
  <c r="H18" i="22"/>
  <c r="G18" i="22"/>
  <c r="N17" i="22"/>
  <c r="M17" i="22"/>
  <c r="L17" i="22"/>
  <c r="K17" i="22"/>
  <c r="J17" i="22"/>
  <c r="I17" i="22"/>
  <c r="H17" i="22"/>
  <c r="G17" i="22"/>
  <c r="N16" i="22"/>
  <c r="M16" i="22"/>
  <c r="L16" i="22"/>
  <c r="K16" i="22"/>
  <c r="J16" i="22"/>
  <c r="I16" i="22"/>
  <c r="H16" i="22"/>
  <c r="G16" i="22"/>
  <c r="N15" i="22"/>
  <c r="M15" i="22"/>
  <c r="L15" i="22"/>
  <c r="K15" i="22"/>
  <c r="J15" i="22"/>
  <c r="I15" i="22"/>
  <c r="H15" i="22"/>
  <c r="G15" i="22"/>
  <c r="N14" i="22"/>
  <c r="M14" i="22"/>
  <c r="L14" i="22"/>
  <c r="K14" i="22"/>
  <c r="J14" i="22"/>
  <c r="I14" i="22"/>
  <c r="H14" i="22"/>
  <c r="G14" i="22"/>
  <c r="N13" i="22"/>
  <c r="M13" i="22"/>
  <c r="L13" i="22"/>
  <c r="K13" i="22"/>
  <c r="J13" i="22"/>
  <c r="I13" i="22"/>
  <c r="H13" i="22"/>
  <c r="G13" i="22"/>
  <c r="N12" i="22"/>
  <c r="M12" i="22"/>
  <c r="L12" i="22"/>
  <c r="K12" i="22"/>
  <c r="J12" i="22"/>
  <c r="I12" i="22"/>
  <c r="H12" i="22"/>
  <c r="G12" i="22"/>
  <c r="H11" i="22"/>
  <c r="I11" i="22"/>
  <c r="J11" i="22"/>
  <c r="K11" i="22"/>
  <c r="L11" i="22"/>
  <c r="M11" i="22"/>
  <c r="N11" i="22"/>
  <c r="G11" i="22"/>
  <c r="E60" i="22"/>
  <c r="C60" i="22"/>
  <c r="B60" i="22"/>
  <c r="A60" i="22"/>
  <c r="E40" i="22"/>
  <c r="C40" i="22"/>
  <c r="B40" i="22"/>
  <c r="A40" i="22"/>
  <c r="E39" i="22"/>
  <c r="C39" i="22"/>
  <c r="B39" i="22"/>
  <c r="A39" i="22"/>
  <c r="E38" i="22"/>
  <c r="C38" i="22"/>
  <c r="B38" i="22"/>
  <c r="A38" i="22"/>
  <c r="E37" i="22"/>
  <c r="C37" i="22"/>
  <c r="B37" i="22"/>
  <c r="A37" i="22"/>
  <c r="E36" i="22"/>
  <c r="C36" i="22"/>
  <c r="B36" i="22"/>
  <c r="A36" i="22"/>
  <c r="E35" i="22"/>
  <c r="C35" i="22"/>
  <c r="B35" i="22"/>
  <c r="A35" i="22"/>
  <c r="E34" i="22"/>
  <c r="C34" i="22"/>
  <c r="B34" i="22"/>
  <c r="A34" i="22"/>
  <c r="E33" i="22"/>
  <c r="C33" i="22"/>
  <c r="B33" i="22"/>
  <c r="A33" i="22"/>
  <c r="E32" i="22"/>
  <c r="C32" i="22"/>
  <c r="B32" i="22"/>
  <c r="A32" i="22"/>
  <c r="E31" i="22"/>
  <c r="C31" i="22"/>
  <c r="B31" i="22"/>
  <c r="A31" i="22"/>
  <c r="E30" i="22"/>
  <c r="C30" i="22"/>
  <c r="B30" i="22"/>
  <c r="A30" i="22"/>
  <c r="E29" i="22"/>
  <c r="C29" i="22"/>
  <c r="B29" i="22"/>
  <c r="A29" i="22"/>
  <c r="E28" i="22"/>
  <c r="C28" i="22"/>
  <c r="B28" i="22"/>
  <c r="A28" i="22"/>
  <c r="E27" i="22"/>
  <c r="C27" i="22"/>
  <c r="B27" i="22"/>
  <c r="A27" i="22"/>
  <c r="E26" i="22"/>
  <c r="C26" i="22"/>
  <c r="B26" i="22"/>
  <c r="A26" i="22"/>
  <c r="E25" i="22"/>
  <c r="C25" i="22"/>
  <c r="B25" i="22"/>
  <c r="A25" i="22"/>
  <c r="E24" i="22"/>
  <c r="C24" i="22"/>
  <c r="B24" i="22"/>
  <c r="A24" i="22"/>
  <c r="E23" i="22"/>
  <c r="C23" i="22"/>
  <c r="B23" i="22"/>
  <c r="A23" i="22"/>
  <c r="E22" i="22"/>
  <c r="C22" i="22"/>
  <c r="B22" i="22"/>
  <c r="A22" i="22"/>
  <c r="E21" i="22"/>
  <c r="C21" i="22"/>
  <c r="B21" i="22"/>
  <c r="A21" i="22"/>
  <c r="E20" i="22"/>
  <c r="C20" i="22"/>
  <c r="B20" i="22"/>
  <c r="A20" i="22"/>
  <c r="E19" i="22"/>
  <c r="C19" i="22"/>
  <c r="B19" i="22"/>
  <c r="A19" i="22"/>
  <c r="E18" i="22"/>
  <c r="C18" i="22"/>
  <c r="B18" i="22"/>
  <c r="A18" i="22"/>
  <c r="E17" i="22"/>
  <c r="C17" i="22"/>
  <c r="B17" i="22"/>
  <c r="A17" i="22"/>
  <c r="E16" i="22"/>
  <c r="C16" i="22"/>
  <c r="B16" i="22"/>
  <c r="A16" i="22"/>
  <c r="E15" i="22"/>
  <c r="C15" i="22"/>
  <c r="B15" i="22"/>
  <c r="A15" i="22"/>
  <c r="E14" i="22"/>
  <c r="C14" i="22"/>
  <c r="B14" i="22"/>
  <c r="A14" i="22"/>
  <c r="E13" i="22"/>
  <c r="C13" i="22"/>
  <c r="B13" i="22"/>
  <c r="A13" i="22"/>
  <c r="E12" i="22"/>
  <c r="C12" i="22"/>
  <c r="B12" i="22"/>
  <c r="A12" i="22"/>
  <c r="C11" i="22"/>
  <c r="E11" i="22"/>
  <c r="A11" i="22"/>
  <c r="N60" i="20"/>
  <c r="M60" i="20"/>
  <c r="L60" i="20"/>
  <c r="K60" i="20"/>
  <c r="J60" i="20"/>
  <c r="I60" i="20"/>
  <c r="H60" i="20"/>
  <c r="G60" i="20"/>
  <c r="N40" i="20"/>
  <c r="M40" i="20"/>
  <c r="L40" i="20"/>
  <c r="K40" i="20"/>
  <c r="J40" i="20"/>
  <c r="I40" i="20"/>
  <c r="H40" i="20"/>
  <c r="G40" i="20"/>
  <c r="N39" i="20"/>
  <c r="M39" i="20"/>
  <c r="L39" i="20"/>
  <c r="K39" i="20"/>
  <c r="J39" i="20"/>
  <c r="I39" i="20"/>
  <c r="H39" i="20"/>
  <c r="G39" i="20"/>
  <c r="N38" i="20"/>
  <c r="M38" i="20"/>
  <c r="L38" i="20"/>
  <c r="K38" i="20"/>
  <c r="J38" i="20"/>
  <c r="I38" i="20"/>
  <c r="H38" i="20"/>
  <c r="G38" i="20"/>
  <c r="N37" i="20"/>
  <c r="M37" i="20"/>
  <c r="L37" i="20"/>
  <c r="K37" i="20"/>
  <c r="J37" i="20"/>
  <c r="I37" i="20"/>
  <c r="H37" i="20"/>
  <c r="G37" i="20"/>
  <c r="N36" i="20"/>
  <c r="M36" i="20"/>
  <c r="L36" i="20"/>
  <c r="K36" i="20"/>
  <c r="J36" i="20"/>
  <c r="I36" i="20"/>
  <c r="H36" i="20"/>
  <c r="G36" i="20"/>
  <c r="N35" i="20"/>
  <c r="M35" i="20"/>
  <c r="L35" i="20"/>
  <c r="K35" i="20"/>
  <c r="J35" i="20"/>
  <c r="I35" i="20"/>
  <c r="H35" i="20"/>
  <c r="G35" i="20"/>
  <c r="N34" i="20"/>
  <c r="M34" i="20"/>
  <c r="L34" i="20"/>
  <c r="K34" i="20"/>
  <c r="J34" i="20"/>
  <c r="I34" i="20"/>
  <c r="H34" i="20"/>
  <c r="G34" i="20"/>
  <c r="N33" i="20"/>
  <c r="M33" i="20"/>
  <c r="L33" i="20"/>
  <c r="K33" i="20"/>
  <c r="J33" i="20"/>
  <c r="I33" i="20"/>
  <c r="H33" i="20"/>
  <c r="G33" i="20"/>
  <c r="N32" i="20"/>
  <c r="M32" i="20"/>
  <c r="L32" i="20"/>
  <c r="K32" i="20"/>
  <c r="J32" i="20"/>
  <c r="I32" i="20"/>
  <c r="H32" i="20"/>
  <c r="G32" i="20"/>
  <c r="N31" i="20"/>
  <c r="M31" i="20"/>
  <c r="L31" i="20"/>
  <c r="K31" i="20"/>
  <c r="J31" i="20"/>
  <c r="I31" i="20"/>
  <c r="H31" i="20"/>
  <c r="G31" i="20"/>
  <c r="N30" i="20"/>
  <c r="M30" i="20"/>
  <c r="L30" i="20"/>
  <c r="K30" i="20"/>
  <c r="J30" i="20"/>
  <c r="I30" i="20"/>
  <c r="H30" i="20"/>
  <c r="G30" i="20"/>
  <c r="N29" i="20"/>
  <c r="M29" i="20"/>
  <c r="L29" i="20"/>
  <c r="K29" i="20"/>
  <c r="J29" i="20"/>
  <c r="I29" i="20"/>
  <c r="H29" i="20"/>
  <c r="G29" i="20"/>
  <c r="N28" i="20"/>
  <c r="M28" i="20"/>
  <c r="L28" i="20"/>
  <c r="K28" i="20"/>
  <c r="J28" i="20"/>
  <c r="I28" i="20"/>
  <c r="H28" i="20"/>
  <c r="G28" i="20"/>
  <c r="N27" i="20"/>
  <c r="M27" i="20"/>
  <c r="L27" i="20"/>
  <c r="K27" i="20"/>
  <c r="J27" i="20"/>
  <c r="I27" i="20"/>
  <c r="H27" i="20"/>
  <c r="G27" i="20"/>
  <c r="N26" i="20"/>
  <c r="M26" i="20"/>
  <c r="L26" i="20"/>
  <c r="K26" i="20"/>
  <c r="J26" i="20"/>
  <c r="I26" i="20"/>
  <c r="H26" i="20"/>
  <c r="G26" i="20"/>
  <c r="N25" i="20"/>
  <c r="M25" i="20"/>
  <c r="L25" i="20"/>
  <c r="K25" i="20"/>
  <c r="J25" i="20"/>
  <c r="I25" i="20"/>
  <c r="H25" i="20"/>
  <c r="G25" i="20"/>
  <c r="N24" i="20"/>
  <c r="M24" i="20"/>
  <c r="L24" i="20"/>
  <c r="K24" i="20"/>
  <c r="J24" i="20"/>
  <c r="I24" i="20"/>
  <c r="H24" i="20"/>
  <c r="G24" i="20"/>
  <c r="N23" i="20"/>
  <c r="M23" i="20"/>
  <c r="L23" i="20"/>
  <c r="K23" i="20"/>
  <c r="J23" i="20"/>
  <c r="I23" i="20"/>
  <c r="H23" i="20"/>
  <c r="G23" i="20"/>
  <c r="N22" i="20"/>
  <c r="M22" i="20"/>
  <c r="L22" i="20"/>
  <c r="K22" i="20"/>
  <c r="J22" i="20"/>
  <c r="I22" i="20"/>
  <c r="H22" i="20"/>
  <c r="G22" i="20"/>
  <c r="N21" i="20"/>
  <c r="M21" i="20"/>
  <c r="L21" i="20"/>
  <c r="K21" i="20"/>
  <c r="J21" i="20"/>
  <c r="I21" i="20"/>
  <c r="H21" i="20"/>
  <c r="G21" i="20"/>
  <c r="N20" i="20"/>
  <c r="M20" i="20"/>
  <c r="L20" i="20"/>
  <c r="K20" i="20"/>
  <c r="J20" i="20"/>
  <c r="I20" i="20"/>
  <c r="H20" i="20"/>
  <c r="G20" i="20"/>
  <c r="N19" i="20"/>
  <c r="M19" i="20"/>
  <c r="L19" i="20"/>
  <c r="K19" i="20"/>
  <c r="J19" i="20"/>
  <c r="I19" i="20"/>
  <c r="H19" i="20"/>
  <c r="G19" i="20"/>
  <c r="N18" i="20"/>
  <c r="M18" i="20"/>
  <c r="L18" i="20"/>
  <c r="K18" i="20"/>
  <c r="J18" i="20"/>
  <c r="I18" i="20"/>
  <c r="H18" i="20"/>
  <c r="G18" i="20"/>
  <c r="N17" i="20"/>
  <c r="M17" i="20"/>
  <c r="L17" i="20"/>
  <c r="K17" i="20"/>
  <c r="J17" i="20"/>
  <c r="I17" i="20"/>
  <c r="H17" i="20"/>
  <c r="G17" i="20"/>
  <c r="N16" i="20"/>
  <c r="M16" i="20"/>
  <c r="L16" i="20"/>
  <c r="K16" i="20"/>
  <c r="J16" i="20"/>
  <c r="I16" i="20"/>
  <c r="H16" i="20"/>
  <c r="G16" i="20"/>
  <c r="N15" i="20"/>
  <c r="M15" i="20"/>
  <c r="L15" i="20"/>
  <c r="K15" i="20"/>
  <c r="J15" i="20"/>
  <c r="I15" i="20"/>
  <c r="H15" i="20"/>
  <c r="G15" i="20"/>
  <c r="N14" i="20"/>
  <c r="M14" i="20"/>
  <c r="L14" i="20"/>
  <c r="K14" i="20"/>
  <c r="J14" i="20"/>
  <c r="I14" i="20"/>
  <c r="H14" i="20"/>
  <c r="G14" i="20"/>
  <c r="N13" i="20"/>
  <c r="M13" i="20"/>
  <c r="L13" i="20"/>
  <c r="K13" i="20"/>
  <c r="J13" i="20"/>
  <c r="I13" i="20"/>
  <c r="H13" i="20"/>
  <c r="G13" i="20"/>
  <c r="N12" i="20"/>
  <c r="M12" i="20"/>
  <c r="L12" i="20"/>
  <c r="K12" i="20"/>
  <c r="J12" i="20"/>
  <c r="I12" i="20"/>
  <c r="H12" i="20"/>
  <c r="G12" i="20"/>
  <c r="H11" i="20"/>
  <c r="I11" i="20"/>
  <c r="J11" i="20"/>
  <c r="K11" i="20"/>
  <c r="L11" i="20"/>
  <c r="M11" i="20"/>
  <c r="N11" i="20"/>
  <c r="G11" i="20"/>
  <c r="E60" i="20"/>
  <c r="C60" i="20"/>
  <c r="B60" i="20"/>
  <c r="A60" i="20"/>
  <c r="E40" i="20"/>
  <c r="C40" i="20"/>
  <c r="B40" i="20"/>
  <c r="A40" i="20"/>
  <c r="E39" i="20"/>
  <c r="C39" i="20"/>
  <c r="B39" i="20"/>
  <c r="A39" i="20"/>
  <c r="E38" i="20"/>
  <c r="C38" i="20"/>
  <c r="B38" i="20"/>
  <c r="A38" i="20"/>
  <c r="E37" i="20"/>
  <c r="C37" i="20"/>
  <c r="B37" i="20"/>
  <c r="A37" i="20"/>
  <c r="E36" i="20"/>
  <c r="C36" i="20"/>
  <c r="B36" i="20"/>
  <c r="A36" i="20"/>
  <c r="E35" i="20"/>
  <c r="C35" i="20"/>
  <c r="B35" i="20"/>
  <c r="A35" i="20"/>
  <c r="E34" i="20"/>
  <c r="C34" i="20"/>
  <c r="B34" i="20"/>
  <c r="A34" i="20"/>
  <c r="E33" i="20"/>
  <c r="C33" i="20"/>
  <c r="B33" i="20"/>
  <c r="A33" i="20"/>
  <c r="E32" i="20"/>
  <c r="C32" i="20"/>
  <c r="B32" i="20"/>
  <c r="A32" i="20"/>
  <c r="E31" i="20"/>
  <c r="C31" i="20"/>
  <c r="B31" i="20"/>
  <c r="A31" i="20"/>
  <c r="E30" i="20"/>
  <c r="C30" i="20"/>
  <c r="B30" i="20"/>
  <c r="A30" i="20"/>
  <c r="E29" i="20"/>
  <c r="C29" i="20"/>
  <c r="B29" i="20"/>
  <c r="A29" i="20"/>
  <c r="E28" i="20"/>
  <c r="C28" i="20"/>
  <c r="B28" i="20"/>
  <c r="A28" i="20"/>
  <c r="E27" i="20"/>
  <c r="C27" i="20"/>
  <c r="B27" i="20"/>
  <c r="A27" i="20"/>
  <c r="E26" i="20"/>
  <c r="C26" i="20"/>
  <c r="B26" i="20"/>
  <c r="A26" i="20"/>
  <c r="E25" i="20"/>
  <c r="C25" i="20"/>
  <c r="B25" i="20"/>
  <c r="A25" i="20"/>
  <c r="E24" i="20"/>
  <c r="C24" i="20"/>
  <c r="B24" i="20"/>
  <c r="A24" i="20"/>
  <c r="E23" i="20"/>
  <c r="C23" i="20"/>
  <c r="B23" i="20"/>
  <c r="A23" i="20"/>
  <c r="E22" i="20"/>
  <c r="C22" i="20"/>
  <c r="B22" i="20"/>
  <c r="A22" i="20"/>
  <c r="E21" i="20"/>
  <c r="C21" i="20"/>
  <c r="B21" i="20"/>
  <c r="A21" i="20"/>
  <c r="E20" i="20"/>
  <c r="C20" i="20"/>
  <c r="B20" i="20"/>
  <c r="A20" i="20"/>
  <c r="E19" i="20"/>
  <c r="C19" i="20"/>
  <c r="B19" i="20"/>
  <c r="A19" i="20"/>
  <c r="E18" i="20"/>
  <c r="C18" i="20"/>
  <c r="B18" i="20"/>
  <c r="A18" i="20"/>
  <c r="E17" i="20"/>
  <c r="C17" i="20"/>
  <c r="B17" i="20"/>
  <c r="A17" i="20"/>
  <c r="E16" i="20"/>
  <c r="C16" i="20"/>
  <c r="B16" i="20"/>
  <c r="A16" i="20"/>
  <c r="E15" i="20"/>
  <c r="C15" i="20"/>
  <c r="B15" i="20"/>
  <c r="A15" i="20"/>
  <c r="E14" i="20"/>
  <c r="C14" i="20"/>
  <c r="B14" i="20"/>
  <c r="A14" i="20"/>
  <c r="E13" i="20"/>
  <c r="C13" i="20"/>
  <c r="B13" i="20"/>
  <c r="A13" i="20"/>
  <c r="E12" i="20"/>
  <c r="C12" i="20"/>
  <c r="B12" i="20"/>
  <c r="A12" i="20"/>
  <c r="C11" i="20"/>
  <c r="E11" i="20"/>
  <c r="A11" i="20"/>
  <c r="N60" i="18"/>
  <c r="M60" i="18"/>
  <c r="L60" i="18"/>
  <c r="K60" i="18"/>
  <c r="J60" i="18"/>
  <c r="I60" i="18"/>
  <c r="H60" i="18"/>
  <c r="G60" i="18"/>
  <c r="N40" i="18"/>
  <c r="M40" i="18"/>
  <c r="L40" i="18"/>
  <c r="K40" i="18"/>
  <c r="J40" i="18"/>
  <c r="I40" i="18"/>
  <c r="H40" i="18"/>
  <c r="G40" i="18"/>
  <c r="N39" i="18"/>
  <c r="M39" i="18"/>
  <c r="L39" i="18"/>
  <c r="K39" i="18"/>
  <c r="J39" i="18"/>
  <c r="I39" i="18"/>
  <c r="H39" i="18"/>
  <c r="G39" i="18"/>
  <c r="N38" i="18"/>
  <c r="M38" i="18"/>
  <c r="L38" i="18"/>
  <c r="K38" i="18"/>
  <c r="J38" i="18"/>
  <c r="I38" i="18"/>
  <c r="H38" i="18"/>
  <c r="G38" i="18"/>
  <c r="N37" i="18"/>
  <c r="M37" i="18"/>
  <c r="L37" i="18"/>
  <c r="K37" i="18"/>
  <c r="J37" i="18"/>
  <c r="I37" i="18"/>
  <c r="H37" i="18"/>
  <c r="G37" i="18"/>
  <c r="N36" i="18"/>
  <c r="M36" i="18"/>
  <c r="L36" i="18"/>
  <c r="K36" i="18"/>
  <c r="J36" i="18"/>
  <c r="I36" i="18"/>
  <c r="H36" i="18"/>
  <c r="G36" i="18"/>
  <c r="N35" i="18"/>
  <c r="M35" i="18"/>
  <c r="L35" i="18"/>
  <c r="K35" i="18"/>
  <c r="J35" i="18"/>
  <c r="I35" i="18"/>
  <c r="H35" i="18"/>
  <c r="G35" i="18"/>
  <c r="N34" i="18"/>
  <c r="M34" i="18"/>
  <c r="L34" i="18"/>
  <c r="K34" i="18"/>
  <c r="J34" i="18"/>
  <c r="I34" i="18"/>
  <c r="H34" i="18"/>
  <c r="G34" i="18"/>
  <c r="N33" i="18"/>
  <c r="M33" i="18"/>
  <c r="L33" i="18"/>
  <c r="K33" i="18"/>
  <c r="J33" i="18"/>
  <c r="I33" i="18"/>
  <c r="H33" i="18"/>
  <c r="G33" i="18"/>
  <c r="N32" i="18"/>
  <c r="M32" i="18"/>
  <c r="L32" i="18"/>
  <c r="K32" i="18"/>
  <c r="J32" i="18"/>
  <c r="I32" i="18"/>
  <c r="H32" i="18"/>
  <c r="G32" i="18"/>
  <c r="N31" i="18"/>
  <c r="M31" i="18"/>
  <c r="L31" i="18"/>
  <c r="K31" i="18"/>
  <c r="J31" i="18"/>
  <c r="I31" i="18"/>
  <c r="H31" i="18"/>
  <c r="G31" i="18"/>
  <c r="N30" i="18"/>
  <c r="M30" i="18"/>
  <c r="L30" i="18"/>
  <c r="K30" i="18"/>
  <c r="J30" i="18"/>
  <c r="I30" i="18"/>
  <c r="H30" i="18"/>
  <c r="G30" i="18"/>
  <c r="N29" i="18"/>
  <c r="M29" i="18"/>
  <c r="L29" i="18"/>
  <c r="K29" i="18"/>
  <c r="J29" i="18"/>
  <c r="I29" i="18"/>
  <c r="H29" i="18"/>
  <c r="G29" i="18"/>
  <c r="N28" i="18"/>
  <c r="M28" i="18"/>
  <c r="L28" i="18"/>
  <c r="K28" i="18"/>
  <c r="J28" i="18"/>
  <c r="I28" i="18"/>
  <c r="H28" i="18"/>
  <c r="G28" i="18"/>
  <c r="N27" i="18"/>
  <c r="M27" i="18"/>
  <c r="L27" i="18"/>
  <c r="K27" i="18"/>
  <c r="J27" i="18"/>
  <c r="I27" i="18"/>
  <c r="H27" i="18"/>
  <c r="G27" i="18"/>
  <c r="N26" i="18"/>
  <c r="M26" i="18"/>
  <c r="L26" i="18"/>
  <c r="K26" i="18"/>
  <c r="J26" i="18"/>
  <c r="I26" i="18"/>
  <c r="H26" i="18"/>
  <c r="G26" i="18"/>
  <c r="N25" i="18"/>
  <c r="M25" i="18"/>
  <c r="L25" i="18"/>
  <c r="K25" i="18"/>
  <c r="J25" i="18"/>
  <c r="I25" i="18"/>
  <c r="H25" i="18"/>
  <c r="G25" i="18"/>
  <c r="N24" i="18"/>
  <c r="M24" i="18"/>
  <c r="L24" i="18"/>
  <c r="K24" i="18"/>
  <c r="J24" i="18"/>
  <c r="I24" i="18"/>
  <c r="H24" i="18"/>
  <c r="G24" i="18"/>
  <c r="N23" i="18"/>
  <c r="M23" i="18"/>
  <c r="L23" i="18"/>
  <c r="K23" i="18"/>
  <c r="J23" i="18"/>
  <c r="I23" i="18"/>
  <c r="H23" i="18"/>
  <c r="G23" i="18"/>
  <c r="N22" i="18"/>
  <c r="M22" i="18"/>
  <c r="L22" i="18"/>
  <c r="K22" i="18"/>
  <c r="J22" i="18"/>
  <c r="I22" i="18"/>
  <c r="H22" i="18"/>
  <c r="G22" i="18"/>
  <c r="N21" i="18"/>
  <c r="M21" i="18"/>
  <c r="L21" i="18"/>
  <c r="K21" i="18"/>
  <c r="J21" i="18"/>
  <c r="I21" i="18"/>
  <c r="H21" i="18"/>
  <c r="G21" i="18"/>
  <c r="N20" i="18"/>
  <c r="M20" i="18"/>
  <c r="L20" i="18"/>
  <c r="K20" i="18"/>
  <c r="J20" i="18"/>
  <c r="I20" i="18"/>
  <c r="H20" i="18"/>
  <c r="G20" i="18"/>
  <c r="N19" i="18"/>
  <c r="M19" i="18"/>
  <c r="L19" i="18"/>
  <c r="K19" i="18"/>
  <c r="J19" i="18"/>
  <c r="I19" i="18"/>
  <c r="H19" i="18"/>
  <c r="G19" i="18"/>
  <c r="N18" i="18"/>
  <c r="M18" i="18"/>
  <c r="L18" i="18"/>
  <c r="K18" i="18"/>
  <c r="J18" i="18"/>
  <c r="I18" i="18"/>
  <c r="H18" i="18"/>
  <c r="G18" i="18"/>
  <c r="N17" i="18"/>
  <c r="M17" i="18"/>
  <c r="L17" i="18"/>
  <c r="K17" i="18"/>
  <c r="J17" i="18"/>
  <c r="I17" i="18"/>
  <c r="H17" i="18"/>
  <c r="G17" i="18"/>
  <c r="N16" i="18"/>
  <c r="M16" i="18"/>
  <c r="L16" i="18"/>
  <c r="K16" i="18"/>
  <c r="J16" i="18"/>
  <c r="I16" i="18"/>
  <c r="H16" i="18"/>
  <c r="G16" i="18"/>
  <c r="N15" i="18"/>
  <c r="M15" i="18"/>
  <c r="L15" i="18"/>
  <c r="K15" i="18"/>
  <c r="J15" i="18"/>
  <c r="I15" i="18"/>
  <c r="H15" i="18"/>
  <c r="G15" i="18"/>
  <c r="N14" i="18"/>
  <c r="M14" i="18"/>
  <c r="L14" i="18"/>
  <c r="K14" i="18"/>
  <c r="J14" i="18"/>
  <c r="I14" i="18"/>
  <c r="H14" i="18"/>
  <c r="G14" i="18"/>
  <c r="N13" i="18"/>
  <c r="M13" i="18"/>
  <c r="L13" i="18"/>
  <c r="K13" i="18"/>
  <c r="J13" i="18"/>
  <c r="I13" i="18"/>
  <c r="H13" i="18"/>
  <c r="G13" i="18"/>
  <c r="N12" i="18"/>
  <c r="M12" i="18"/>
  <c r="L12" i="18"/>
  <c r="K12" i="18"/>
  <c r="J12" i="18"/>
  <c r="I12" i="18"/>
  <c r="H12" i="18"/>
  <c r="G12" i="18"/>
  <c r="H11" i="18"/>
  <c r="I11" i="18"/>
  <c r="J11" i="18"/>
  <c r="K11" i="18"/>
  <c r="L11" i="18"/>
  <c r="M11" i="18"/>
  <c r="N11" i="18"/>
  <c r="G11" i="18"/>
  <c r="E60" i="18"/>
  <c r="C60" i="18"/>
  <c r="B60" i="18"/>
  <c r="A60" i="18"/>
  <c r="E40" i="18"/>
  <c r="C40" i="18"/>
  <c r="B40" i="18"/>
  <c r="A40" i="18"/>
  <c r="E39" i="18"/>
  <c r="C39" i="18"/>
  <c r="B39" i="18"/>
  <c r="A39" i="18"/>
  <c r="E38" i="18"/>
  <c r="C38" i="18"/>
  <c r="B38" i="18"/>
  <c r="A38" i="18"/>
  <c r="E37" i="18"/>
  <c r="C37" i="18"/>
  <c r="B37" i="18"/>
  <c r="A37" i="18"/>
  <c r="E36" i="18"/>
  <c r="C36" i="18"/>
  <c r="B36" i="18"/>
  <c r="A36" i="18"/>
  <c r="E35" i="18"/>
  <c r="C35" i="18"/>
  <c r="B35" i="18"/>
  <c r="A35" i="18"/>
  <c r="E34" i="18"/>
  <c r="C34" i="18"/>
  <c r="B34" i="18"/>
  <c r="A34" i="18"/>
  <c r="E33" i="18"/>
  <c r="C33" i="18"/>
  <c r="B33" i="18"/>
  <c r="A33" i="18"/>
  <c r="E32" i="18"/>
  <c r="C32" i="18"/>
  <c r="B32" i="18"/>
  <c r="A32" i="18"/>
  <c r="E31" i="18"/>
  <c r="C31" i="18"/>
  <c r="B31" i="18"/>
  <c r="A31" i="18"/>
  <c r="E30" i="18"/>
  <c r="C30" i="18"/>
  <c r="B30" i="18"/>
  <c r="A30" i="18"/>
  <c r="E29" i="18"/>
  <c r="C29" i="18"/>
  <c r="B29" i="18"/>
  <c r="A29" i="18"/>
  <c r="E28" i="18"/>
  <c r="C28" i="18"/>
  <c r="B28" i="18"/>
  <c r="A28" i="18"/>
  <c r="E27" i="18"/>
  <c r="C27" i="18"/>
  <c r="B27" i="18"/>
  <c r="A27" i="18"/>
  <c r="E26" i="18"/>
  <c r="C26" i="18"/>
  <c r="B26" i="18"/>
  <c r="A26" i="18"/>
  <c r="E25" i="18"/>
  <c r="C25" i="18"/>
  <c r="B25" i="18"/>
  <c r="A25" i="18"/>
  <c r="E24" i="18"/>
  <c r="C24" i="18"/>
  <c r="B24" i="18"/>
  <c r="A24" i="18"/>
  <c r="E23" i="18"/>
  <c r="C23" i="18"/>
  <c r="B23" i="18"/>
  <c r="A23" i="18"/>
  <c r="E22" i="18"/>
  <c r="C22" i="18"/>
  <c r="B22" i="18"/>
  <c r="A22" i="18"/>
  <c r="E21" i="18"/>
  <c r="C21" i="18"/>
  <c r="B21" i="18"/>
  <c r="A21" i="18"/>
  <c r="E20" i="18"/>
  <c r="C20" i="18"/>
  <c r="B20" i="18"/>
  <c r="A20" i="18"/>
  <c r="E19" i="18"/>
  <c r="C19" i="18"/>
  <c r="B19" i="18"/>
  <c r="A19" i="18"/>
  <c r="E18" i="18"/>
  <c r="C18" i="18"/>
  <c r="B18" i="18"/>
  <c r="A18" i="18"/>
  <c r="E17" i="18"/>
  <c r="C17" i="18"/>
  <c r="B17" i="18"/>
  <c r="A17" i="18"/>
  <c r="E16" i="18"/>
  <c r="C16" i="18"/>
  <c r="B16" i="18"/>
  <c r="A16" i="18"/>
  <c r="E15" i="18"/>
  <c r="C15" i="18"/>
  <c r="B15" i="18"/>
  <c r="A15" i="18"/>
  <c r="E14" i="18"/>
  <c r="C14" i="18"/>
  <c r="B14" i="18"/>
  <c r="A14" i="18"/>
  <c r="E13" i="18"/>
  <c r="C13" i="18"/>
  <c r="B13" i="18"/>
  <c r="A13" i="18"/>
  <c r="E12" i="18"/>
  <c r="C12" i="18"/>
  <c r="B12" i="18"/>
  <c r="A12" i="18"/>
  <c r="C11" i="18"/>
  <c r="E11" i="18"/>
  <c r="A11" i="18"/>
  <c r="N40" i="16"/>
  <c r="M40" i="16"/>
  <c r="L40" i="16"/>
  <c r="K40" i="16"/>
  <c r="J40" i="16"/>
  <c r="I40" i="16"/>
  <c r="H40" i="16"/>
  <c r="G40" i="16"/>
  <c r="N39" i="16"/>
  <c r="M39" i="16"/>
  <c r="L39" i="16"/>
  <c r="K39" i="16"/>
  <c r="J39" i="16"/>
  <c r="I39" i="16"/>
  <c r="H39" i="16"/>
  <c r="G39" i="16"/>
  <c r="N38" i="16"/>
  <c r="M38" i="16"/>
  <c r="L38" i="16"/>
  <c r="K38" i="16"/>
  <c r="J38" i="16"/>
  <c r="I38" i="16"/>
  <c r="H38" i="16"/>
  <c r="G38" i="16"/>
  <c r="N37" i="16"/>
  <c r="M37" i="16"/>
  <c r="L37" i="16"/>
  <c r="K37" i="16"/>
  <c r="J37" i="16"/>
  <c r="I37" i="16"/>
  <c r="H37" i="16"/>
  <c r="G37" i="16"/>
  <c r="N36" i="16"/>
  <c r="M36" i="16"/>
  <c r="L36" i="16"/>
  <c r="K36" i="16"/>
  <c r="J36" i="16"/>
  <c r="I36" i="16"/>
  <c r="H36" i="16"/>
  <c r="G36" i="16"/>
  <c r="N35" i="16"/>
  <c r="M35" i="16"/>
  <c r="L35" i="16"/>
  <c r="K35" i="16"/>
  <c r="J35" i="16"/>
  <c r="I35" i="16"/>
  <c r="H35" i="16"/>
  <c r="G35" i="16"/>
  <c r="N34" i="16"/>
  <c r="M34" i="16"/>
  <c r="L34" i="16"/>
  <c r="K34" i="16"/>
  <c r="J34" i="16"/>
  <c r="I34" i="16"/>
  <c r="H34" i="16"/>
  <c r="G34" i="16"/>
  <c r="N33" i="16"/>
  <c r="M33" i="16"/>
  <c r="L33" i="16"/>
  <c r="K33" i="16"/>
  <c r="J33" i="16"/>
  <c r="I33" i="16"/>
  <c r="H33" i="16"/>
  <c r="G33" i="16"/>
  <c r="N32" i="16"/>
  <c r="M32" i="16"/>
  <c r="L32" i="16"/>
  <c r="K32" i="16"/>
  <c r="J32" i="16"/>
  <c r="I32" i="16"/>
  <c r="H32" i="16"/>
  <c r="G32" i="16"/>
  <c r="N31" i="16"/>
  <c r="M31" i="16"/>
  <c r="L31" i="16"/>
  <c r="K31" i="16"/>
  <c r="J31" i="16"/>
  <c r="I31" i="16"/>
  <c r="H31" i="16"/>
  <c r="G31" i="16"/>
  <c r="N30" i="16"/>
  <c r="M30" i="16"/>
  <c r="L30" i="16"/>
  <c r="K30" i="16"/>
  <c r="J30" i="16"/>
  <c r="I30" i="16"/>
  <c r="H30" i="16"/>
  <c r="G30" i="16"/>
  <c r="N29" i="16"/>
  <c r="M29" i="16"/>
  <c r="L29" i="16"/>
  <c r="K29" i="16"/>
  <c r="J29" i="16"/>
  <c r="I29" i="16"/>
  <c r="H29" i="16"/>
  <c r="G29" i="16"/>
  <c r="N28" i="16"/>
  <c r="M28" i="16"/>
  <c r="L28" i="16"/>
  <c r="K28" i="16"/>
  <c r="J28" i="16"/>
  <c r="I28" i="16"/>
  <c r="H28" i="16"/>
  <c r="G28" i="16"/>
  <c r="N27" i="16"/>
  <c r="M27" i="16"/>
  <c r="L27" i="16"/>
  <c r="K27" i="16"/>
  <c r="J27" i="16"/>
  <c r="I27" i="16"/>
  <c r="H27" i="16"/>
  <c r="G27" i="16"/>
  <c r="N26" i="16"/>
  <c r="M26" i="16"/>
  <c r="L26" i="16"/>
  <c r="K26" i="16"/>
  <c r="J26" i="16"/>
  <c r="I26" i="16"/>
  <c r="H26" i="16"/>
  <c r="G26" i="16"/>
  <c r="N25" i="16"/>
  <c r="M25" i="16"/>
  <c r="L25" i="16"/>
  <c r="K25" i="16"/>
  <c r="J25" i="16"/>
  <c r="I25" i="16"/>
  <c r="H25" i="16"/>
  <c r="G25" i="16"/>
  <c r="N24" i="16"/>
  <c r="M24" i="16"/>
  <c r="L24" i="16"/>
  <c r="K24" i="16"/>
  <c r="J24" i="16"/>
  <c r="I24" i="16"/>
  <c r="H24" i="16"/>
  <c r="G24" i="16"/>
  <c r="N23" i="16"/>
  <c r="M23" i="16"/>
  <c r="L23" i="16"/>
  <c r="K23" i="16"/>
  <c r="J23" i="16"/>
  <c r="I23" i="16"/>
  <c r="H23" i="16"/>
  <c r="G23" i="16"/>
  <c r="N22" i="16"/>
  <c r="M22" i="16"/>
  <c r="L22" i="16"/>
  <c r="K22" i="16"/>
  <c r="J22" i="16"/>
  <c r="I22" i="16"/>
  <c r="H22" i="16"/>
  <c r="G22" i="16"/>
  <c r="N21" i="16"/>
  <c r="M21" i="16"/>
  <c r="L21" i="16"/>
  <c r="K21" i="16"/>
  <c r="J21" i="16"/>
  <c r="I21" i="16"/>
  <c r="H21" i="16"/>
  <c r="G21" i="16"/>
  <c r="N20" i="16"/>
  <c r="M20" i="16"/>
  <c r="L20" i="16"/>
  <c r="K20" i="16"/>
  <c r="J20" i="16"/>
  <c r="I20" i="16"/>
  <c r="H20" i="16"/>
  <c r="G20" i="16"/>
  <c r="N19" i="16"/>
  <c r="M19" i="16"/>
  <c r="L19" i="16"/>
  <c r="K19" i="16"/>
  <c r="J19" i="16"/>
  <c r="I19" i="16"/>
  <c r="H19" i="16"/>
  <c r="G19" i="16"/>
  <c r="N18" i="16"/>
  <c r="M18" i="16"/>
  <c r="L18" i="16"/>
  <c r="K18" i="16"/>
  <c r="J18" i="16"/>
  <c r="I18" i="16"/>
  <c r="H18" i="16"/>
  <c r="G18" i="16"/>
  <c r="N17" i="16"/>
  <c r="M17" i="16"/>
  <c r="L17" i="16"/>
  <c r="K17" i="16"/>
  <c r="J17" i="16"/>
  <c r="I17" i="16"/>
  <c r="H17" i="16"/>
  <c r="G17" i="16"/>
  <c r="N16" i="16"/>
  <c r="M16" i="16"/>
  <c r="L16" i="16"/>
  <c r="K16" i="16"/>
  <c r="J16" i="16"/>
  <c r="I16" i="16"/>
  <c r="H16" i="16"/>
  <c r="G16" i="16"/>
  <c r="N15" i="16"/>
  <c r="M15" i="16"/>
  <c r="L15" i="16"/>
  <c r="K15" i="16"/>
  <c r="J15" i="16"/>
  <c r="I15" i="16"/>
  <c r="H15" i="16"/>
  <c r="G15" i="16"/>
  <c r="N14" i="16"/>
  <c r="M14" i="16"/>
  <c r="L14" i="16"/>
  <c r="K14" i="16"/>
  <c r="J14" i="16"/>
  <c r="I14" i="16"/>
  <c r="H14" i="16"/>
  <c r="G14" i="16"/>
  <c r="N13" i="16"/>
  <c r="M13" i="16"/>
  <c r="L13" i="16"/>
  <c r="K13" i="16"/>
  <c r="J13" i="16"/>
  <c r="I13" i="16"/>
  <c r="H13" i="16"/>
  <c r="G13" i="16"/>
  <c r="N12" i="16"/>
  <c r="M12" i="16"/>
  <c r="L12" i="16"/>
  <c r="K12" i="16"/>
  <c r="J12" i="16"/>
  <c r="I12" i="16"/>
  <c r="H12" i="16"/>
  <c r="G12" i="16"/>
  <c r="H11" i="16"/>
  <c r="I11" i="16"/>
  <c r="J11" i="16"/>
  <c r="K11" i="16"/>
  <c r="L11" i="16"/>
  <c r="M11" i="16"/>
  <c r="N11" i="16"/>
  <c r="G11" i="16"/>
  <c r="E40" i="16"/>
  <c r="C40" i="16"/>
  <c r="B40" i="16"/>
  <c r="A40" i="16"/>
  <c r="E39" i="16"/>
  <c r="C39" i="16"/>
  <c r="B39" i="16"/>
  <c r="A39" i="16"/>
  <c r="E38" i="16"/>
  <c r="C38" i="16"/>
  <c r="B38" i="16"/>
  <c r="A38" i="16"/>
  <c r="E37" i="16"/>
  <c r="C37" i="16"/>
  <c r="B37" i="16"/>
  <c r="A37" i="16"/>
  <c r="E36" i="16"/>
  <c r="C36" i="16"/>
  <c r="B36" i="16"/>
  <c r="A36" i="16"/>
  <c r="E35" i="16"/>
  <c r="C35" i="16"/>
  <c r="B35" i="16"/>
  <c r="A35" i="16"/>
  <c r="E34" i="16"/>
  <c r="C34" i="16"/>
  <c r="B34" i="16"/>
  <c r="A34" i="16"/>
  <c r="E33" i="16"/>
  <c r="C33" i="16"/>
  <c r="B33" i="16"/>
  <c r="A33" i="16"/>
  <c r="E32" i="16"/>
  <c r="C32" i="16"/>
  <c r="B32" i="16"/>
  <c r="A32" i="16"/>
  <c r="E31" i="16"/>
  <c r="C31" i="16"/>
  <c r="B31" i="16"/>
  <c r="A31" i="16"/>
  <c r="E30" i="16"/>
  <c r="C30" i="16"/>
  <c r="B30" i="16"/>
  <c r="A30" i="16"/>
  <c r="E29" i="16"/>
  <c r="C29" i="16"/>
  <c r="B29" i="16"/>
  <c r="A29" i="16"/>
  <c r="E28" i="16"/>
  <c r="C28" i="16"/>
  <c r="B28" i="16"/>
  <c r="A28" i="16"/>
  <c r="E27" i="16"/>
  <c r="C27" i="16"/>
  <c r="B27" i="16"/>
  <c r="A27" i="16"/>
  <c r="E26" i="16"/>
  <c r="C26" i="16"/>
  <c r="B26" i="16"/>
  <c r="A26" i="16"/>
  <c r="E25" i="16"/>
  <c r="C25" i="16"/>
  <c r="B25" i="16"/>
  <c r="A25" i="16"/>
  <c r="E24" i="16"/>
  <c r="C24" i="16"/>
  <c r="B24" i="16"/>
  <c r="A24" i="16"/>
  <c r="E23" i="16"/>
  <c r="C23" i="16"/>
  <c r="B23" i="16"/>
  <c r="A23" i="16"/>
  <c r="E22" i="16"/>
  <c r="C22" i="16"/>
  <c r="B22" i="16"/>
  <c r="A22" i="16"/>
  <c r="E21" i="16"/>
  <c r="C21" i="16"/>
  <c r="B21" i="16"/>
  <c r="A21" i="16"/>
  <c r="E20" i="16"/>
  <c r="C20" i="16"/>
  <c r="B20" i="16"/>
  <c r="A20" i="16"/>
  <c r="E19" i="16"/>
  <c r="C19" i="16"/>
  <c r="B19" i="16"/>
  <c r="A19" i="16"/>
  <c r="E18" i="16"/>
  <c r="C18" i="16"/>
  <c r="B18" i="16"/>
  <c r="A18" i="16"/>
  <c r="E17" i="16"/>
  <c r="C17" i="16"/>
  <c r="B17" i="16"/>
  <c r="A17" i="16"/>
  <c r="E16" i="16"/>
  <c r="C16" i="16"/>
  <c r="B16" i="16"/>
  <c r="A16" i="16"/>
  <c r="E15" i="16"/>
  <c r="C15" i="16"/>
  <c r="B15" i="16"/>
  <c r="A15" i="16"/>
  <c r="E14" i="16"/>
  <c r="C14" i="16"/>
  <c r="B14" i="16"/>
  <c r="A14" i="16"/>
  <c r="E13" i="16"/>
  <c r="C13" i="16"/>
  <c r="B13" i="16"/>
  <c r="A13" i="16"/>
  <c r="E12" i="16"/>
  <c r="C12" i="16"/>
  <c r="B12" i="16"/>
  <c r="A12" i="16"/>
  <c r="C11" i="16"/>
  <c r="E11" i="16"/>
  <c r="N40" i="3"/>
  <c r="M40" i="3"/>
  <c r="L40" i="3"/>
  <c r="K40" i="3"/>
  <c r="J40" i="3"/>
  <c r="I40" i="3"/>
  <c r="H40" i="3"/>
  <c r="G40" i="3"/>
  <c r="N39" i="3"/>
  <c r="M39" i="3"/>
  <c r="L39" i="3"/>
  <c r="K39" i="3"/>
  <c r="J39" i="3"/>
  <c r="I39" i="3"/>
  <c r="H39" i="3"/>
  <c r="G39" i="3"/>
  <c r="N38" i="3"/>
  <c r="M38" i="3"/>
  <c r="L38" i="3"/>
  <c r="K38" i="3"/>
  <c r="J38" i="3"/>
  <c r="I38" i="3"/>
  <c r="H38" i="3"/>
  <c r="G38" i="3"/>
  <c r="N37" i="3"/>
  <c r="M37" i="3"/>
  <c r="L37" i="3"/>
  <c r="K37" i="3"/>
  <c r="J37" i="3"/>
  <c r="I37" i="3"/>
  <c r="H37" i="3"/>
  <c r="G37" i="3"/>
  <c r="N36" i="3"/>
  <c r="M36" i="3"/>
  <c r="L36" i="3"/>
  <c r="K36" i="3"/>
  <c r="J36" i="3"/>
  <c r="I36" i="3"/>
  <c r="H36" i="3"/>
  <c r="G36" i="3"/>
  <c r="N35" i="3"/>
  <c r="M35" i="3"/>
  <c r="L35" i="3"/>
  <c r="K35" i="3"/>
  <c r="J35" i="3"/>
  <c r="I35" i="3"/>
  <c r="H35" i="3"/>
  <c r="G35" i="3"/>
  <c r="N34" i="3"/>
  <c r="M34" i="3"/>
  <c r="L34" i="3"/>
  <c r="K34" i="3"/>
  <c r="J34" i="3"/>
  <c r="I34" i="3"/>
  <c r="H34" i="3"/>
  <c r="G34" i="3"/>
  <c r="N33" i="3"/>
  <c r="M33" i="3"/>
  <c r="L33" i="3"/>
  <c r="K33" i="3"/>
  <c r="J33" i="3"/>
  <c r="I33" i="3"/>
  <c r="H33" i="3"/>
  <c r="G33" i="3"/>
  <c r="N32" i="3"/>
  <c r="M32" i="3"/>
  <c r="L32" i="3"/>
  <c r="K32" i="3"/>
  <c r="J32" i="3"/>
  <c r="I32" i="3"/>
  <c r="H32" i="3"/>
  <c r="G32" i="3"/>
  <c r="N31" i="3"/>
  <c r="M31" i="3"/>
  <c r="L31" i="3"/>
  <c r="K31" i="3"/>
  <c r="J31" i="3"/>
  <c r="I31" i="3"/>
  <c r="H31" i="3"/>
  <c r="G31" i="3"/>
  <c r="N30" i="3"/>
  <c r="M30" i="3"/>
  <c r="L30" i="3"/>
  <c r="K30" i="3"/>
  <c r="J30" i="3"/>
  <c r="I30" i="3"/>
  <c r="H30" i="3"/>
  <c r="G30" i="3"/>
  <c r="N29" i="3"/>
  <c r="M29" i="3"/>
  <c r="L29" i="3"/>
  <c r="K29" i="3"/>
  <c r="J29" i="3"/>
  <c r="I29" i="3"/>
  <c r="H29" i="3"/>
  <c r="G29" i="3"/>
  <c r="N28" i="3"/>
  <c r="M28" i="3"/>
  <c r="L28" i="3"/>
  <c r="K28" i="3"/>
  <c r="J28" i="3"/>
  <c r="I28" i="3"/>
  <c r="H28" i="3"/>
  <c r="G28" i="3"/>
  <c r="N27" i="3"/>
  <c r="M27" i="3"/>
  <c r="L27" i="3"/>
  <c r="K27" i="3"/>
  <c r="J27" i="3"/>
  <c r="I27" i="3"/>
  <c r="H27" i="3"/>
  <c r="G27" i="3"/>
  <c r="N26" i="3"/>
  <c r="M26" i="3"/>
  <c r="L26" i="3"/>
  <c r="K26" i="3"/>
  <c r="J26" i="3"/>
  <c r="I26" i="3"/>
  <c r="H26" i="3"/>
  <c r="G26" i="3"/>
  <c r="N25" i="3"/>
  <c r="M25" i="3"/>
  <c r="L25" i="3"/>
  <c r="K25" i="3"/>
  <c r="J25" i="3"/>
  <c r="I25" i="3"/>
  <c r="H25" i="3"/>
  <c r="G25" i="3"/>
  <c r="N24" i="3"/>
  <c r="M24" i="3"/>
  <c r="L24" i="3"/>
  <c r="K24" i="3"/>
  <c r="J24" i="3"/>
  <c r="I24" i="3"/>
  <c r="H24" i="3"/>
  <c r="G24" i="3"/>
  <c r="N23" i="3"/>
  <c r="M23" i="3"/>
  <c r="L23" i="3"/>
  <c r="K23" i="3"/>
  <c r="J23" i="3"/>
  <c r="I23" i="3"/>
  <c r="H23" i="3"/>
  <c r="G23" i="3"/>
  <c r="N22" i="3"/>
  <c r="M22" i="3"/>
  <c r="L22" i="3"/>
  <c r="K22" i="3"/>
  <c r="J22" i="3"/>
  <c r="I22" i="3"/>
  <c r="H22" i="3"/>
  <c r="G22" i="3"/>
  <c r="N21" i="3"/>
  <c r="M21" i="3"/>
  <c r="L21" i="3"/>
  <c r="K21" i="3"/>
  <c r="J21" i="3"/>
  <c r="I21" i="3"/>
  <c r="H21" i="3"/>
  <c r="G21" i="3"/>
  <c r="N20" i="3"/>
  <c r="M20" i="3"/>
  <c r="L20" i="3"/>
  <c r="K20" i="3"/>
  <c r="J20" i="3"/>
  <c r="I20" i="3"/>
  <c r="H20" i="3"/>
  <c r="G20" i="3"/>
  <c r="N19" i="3"/>
  <c r="M19" i="3"/>
  <c r="L19" i="3"/>
  <c r="K19" i="3"/>
  <c r="J19" i="3"/>
  <c r="I19" i="3"/>
  <c r="H19" i="3"/>
  <c r="G19" i="3"/>
  <c r="N18" i="3"/>
  <c r="M18" i="3"/>
  <c r="L18" i="3"/>
  <c r="K18" i="3"/>
  <c r="J18" i="3"/>
  <c r="I18" i="3"/>
  <c r="H18" i="3"/>
  <c r="G18" i="3"/>
  <c r="N17" i="3"/>
  <c r="M17" i="3"/>
  <c r="L17" i="3"/>
  <c r="K17" i="3"/>
  <c r="J17" i="3"/>
  <c r="I17" i="3"/>
  <c r="H17" i="3"/>
  <c r="G17" i="3"/>
  <c r="N16" i="3"/>
  <c r="M16" i="3"/>
  <c r="L16" i="3"/>
  <c r="K16" i="3"/>
  <c r="J16" i="3"/>
  <c r="I16" i="3"/>
  <c r="H16" i="3"/>
  <c r="G16" i="3"/>
  <c r="N15" i="3"/>
  <c r="M15" i="3"/>
  <c r="L15" i="3"/>
  <c r="K15" i="3"/>
  <c r="J15" i="3"/>
  <c r="I15" i="3"/>
  <c r="H15" i="3"/>
  <c r="G15" i="3"/>
  <c r="N14" i="3"/>
  <c r="M14" i="3"/>
  <c r="L14" i="3"/>
  <c r="K14" i="3"/>
  <c r="J14" i="3"/>
  <c r="I14" i="3"/>
  <c r="H14" i="3"/>
  <c r="G14" i="3"/>
  <c r="N13" i="3"/>
  <c r="M13" i="3"/>
  <c r="L13" i="3"/>
  <c r="K13" i="3"/>
  <c r="J13" i="3"/>
  <c r="I13" i="3"/>
  <c r="H13" i="3"/>
  <c r="G13" i="3"/>
  <c r="N12" i="3"/>
  <c r="M12" i="3"/>
  <c r="L12" i="3"/>
  <c r="K12" i="3"/>
  <c r="J12" i="3"/>
  <c r="I12" i="3"/>
  <c r="H12" i="3"/>
  <c r="G12" i="3"/>
  <c r="H11" i="3"/>
  <c r="I11" i="3"/>
  <c r="J11" i="3"/>
  <c r="K11" i="3"/>
  <c r="L11" i="3"/>
  <c r="M11" i="3"/>
  <c r="N11" i="3"/>
  <c r="G11" i="3"/>
  <c r="E40" i="3"/>
  <c r="C40" i="3"/>
  <c r="B40" i="3"/>
  <c r="A40" i="3"/>
  <c r="E39" i="3"/>
  <c r="C39" i="3"/>
  <c r="B39" i="3"/>
  <c r="A39" i="3"/>
  <c r="E38" i="3"/>
  <c r="C38" i="3"/>
  <c r="B38" i="3"/>
  <c r="A38" i="3"/>
  <c r="E37" i="3"/>
  <c r="C37" i="3"/>
  <c r="B37" i="3"/>
  <c r="A37" i="3"/>
  <c r="E36" i="3"/>
  <c r="C36" i="3"/>
  <c r="B36" i="3"/>
  <c r="A36" i="3"/>
  <c r="E35" i="3"/>
  <c r="C35" i="3"/>
  <c r="B35" i="3"/>
  <c r="A35" i="3"/>
  <c r="E34" i="3"/>
  <c r="C34" i="3"/>
  <c r="B34" i="3"/>
  <c r="A34" i="3"/>
  <c r="E33" i="3"/>
  <c r="C33" i="3"/>
  <c r="B33" i="3"/>
  <c r="A33" i="3"/>
  <c r="E32" i="3"/>
  <c r="C32" i="3"/>
  <c r="B32" i="3"/>
  <c r="A32" i="3"/>
  <c r="E31" i="3"/>
  <c r="C31" i="3"/>
  <c r="B31" i="3"/>
  <c r="A31" i="3"/>
  <c r="E30" i="3"/>
  <c r="C30" i="3"/>
  <c r="B30" i="3"/>
  <c r="A30" i="3"/>
  <c r="E29" i="3"/>
  <c r="C29" i="3"/>
  <c r="B29" i="3"/>
  <c r="A29" i="3"/>
  <c r="E28" i="3"/>
  <c r="C28" i="3"/>
  <c r="B28" i="3"/>
  <c r="A28" i="3"/>
  <c r="E27" i="3"/>
  <c r="C27" i="3"/>
  <c r="B27" i="3"/>
  <c r="A27" i="3"/>
  <c r="E26" i="3"/>
  <c r="C26" i="3"/>
  <c r="B26" i="3"/>
  <c r="A26" i="3"/>
  <c r="E25" i="3"/>
  <c r="C25" i="3"/>
  <c r="B25" i="3"/>
  <c r="A25" i="3"/>
  <c r="E24" i="3"/>
  <c r="C24" i="3"/>
  <c r="B24" i="3"/>
  <c r="A24" i="3"/>
  <c r="E23" i="3"/>
  <c r="C23" i="3"/>
  <c r="B23" i="3"/>
  <c r="A23" i="3"/>
  <c r="E22" i="3"/>
  <c r="C22" i="3"/>
  <c r="B22" i="3"/>
  <c r="A22" i="3"/>
  <c r="E21" i="3"/>
  <c r="C21" i="3"/>
  <c r="B21" i="3"/>
  <c r="A21" i="3"/>
  <c r="E20" i="3"/>
  <c r="C20" i="3"/>
  <c r="B20" i="3"/>
  <c r="A20" i="3"/>
  <c r="E19" i="3"/>
  <c r="C19" i="3"/>
  <c r="B19" i="3"/>
  <c r="A19" i="3"/>
  <c r="E18" i="3"/>
  <c r="C18" i="3"/>
  <c r="B18" i="3"/>
  <c r="A18" i="3"/>
  <c r="E17" i="3"/>
  <c r="C17" i="3"/>
  <c r="B17" i="3"/>
  <c r="A17" i="3"/>
  <c r="E16" i="3"/>
  <c r="C16" i="3"/>
  <c r="B16" i="3"/>
  <c r="A16" i="3"/>
  <c r="E15" i="3"/>
  <c r="C15" i="3"/>
  <c r="B15" i="3"/>
  <c r="A15" i="3"/>
  <c r="E14" i="3"/>
  <c r="C14" i="3"/>
  <c r="B14" i="3"/>
  <c r="A14" i="3"/>
  <c r="E13" i="3"/>
  <c r="C13" i="3"/>
  <c r="B13" i="3"/>
  <c r="A13" i="3"/>
  <c r="E12" i="3"/>
  <c r="C12" i="3"/>
  <c r="B12" i="3"/>
  <c r="A12" i="3"/>
  <c r="C11" i="3"/>
  <c r="E11" i="3"/>
  <c r="A11" i="3"/>
  <c r="E40" i="17"/>
  <c r="C40" i="17"/>
  <c r="E39" i="17"/>
  <c r="C39" i="17"/>
  <c r="E38" i="17"/>
  <c r="C38" i="17"/>
  <c r="E37" i="17"/>
  <c r="C37" i="17"/>
  <c r="E36" i="17"/>
  <c r="C36" i="17"/>
  <c r="E35" i="17"/>
  <c r="C35" i="17"/>
  <c r="E34" i="17"/>
  <c r="C34" i="17"/>
  <c r="E33" i="17"/>
  <c r="C33" i="17"/>
  <c r="E32" i="17"/>
  <c r="C32" i="17"/>
  <c r="E31" i="17"/>
  <c r="C31" i="17"/>
  <c r="E30" i="17"/>
  <c r="C30" i="17"/>
  <c r="E29" i="17"/>
  <c r="C29" i="17"/>
  <c r="E28" i="17"/>
  <c r="C28" i="17"/>
  <c r="E27" i="17"/>
  <c r="C27" i="17"/>
  <c r="E26" i="17"/>
  <c r="C26" i="17"/>
  <c r="E25" i="17"/>
  <c r="C25" i="17"/>
  <c r="E24" i="17"/>
  <c r="C24" i="17"/>
  <c r="E23" i="17"/>
  <c r="C23" i="17"/>
  <c r="E22" i="17"/>
  <c r="C22" i="17"/>
  <c r="E21" i="17"/>
  <c r="C21" i="17"/>
  <c r="E20" i="17"/>
  <c r="C20" i="17"/>
  <c r="E19" i="17"/>
  <c r="C19" i="17"/>
  <c r="E18" i="17"/>
  <c r="C18" i="17"/>
  <c r="E17" i="17"/>
  <c r="C17" i="17"/>
  <c r="E16" i="17"/>
  <c r="C16" i="17"/>
  <c r="E15" i="17"/>
  <c r="C15" i="17"/>
  <c r="E14" i="17"/>
  <c r="C14" i="17"/>
  <c r="E13" i="17"/>
  <c r="C13" i="17"/>
  <c r="E12" i="17"/>
  <c r="C12" i="17"/>
  <c r="E40" i="12"/>
  <c r="C40" i="12"/>
  <c r="E39" i="12"/>
  <c r="C39" i="12"/>
  <c r="E38" i="12"/>
  <c r="C38" i="12"/>
  <c r="E37" i="12"/>
  <c r="C37" i="12"/>
  <c r="E36" i="12"/>
  <c r="C36" i="12"/>
  <c r="E35" i="12"/>
  <c r="C35" i="12"/>
  <c r="E34" i="12"/>
  <c r="C34" i="12"/>
  <c r="E33" i="12"/>
  <c r="C33" i="12"/>
  <c r="E32" i="12"/>
  <c r="C32" i="12"/>
  <c r="E31" i="12"/>
  <c r="C31" i="12"/>
  <c r="E30" i="12"/>
  <c r="C30" i="12"/>
  <c r="E29" i="12"/>
  <c r="C29" i="12"/>
  <c r="E28" i="12"/>
  <c r="C28" i="12"/>
  <c r="E27" i="12"/>
  <c r="C27" i="12"/>
  <c r="E26" i="12"/>
  <c r="C26" i="12"/>
  <c r="E25" i="12"/>
  <c r="C25" i="12"/>
  <c r="E24" i="12"/>
  <c r="C24" i="12"/>
  <c r="E23" i="12"/>
  <c r="C23" i="12"/>
  <c r="E22" i="12"/>
  <c r="C22" i="12"/>
  <c r="E21" i="12"/>
  <c r="C21" i="12"/>
  <c r="E20" i="12"/>
  <c r="C20" i="12"/>
  <c r="E19" i="12"/>
  <c r="C19" i="12"/>
  <c r="E18" i="12"/>
  <c r="C18" i="12"/>
  <c r="E17" i="12"/>
  <c r="C17" i="12"/>
  <c r="E16" i="12"/>
  <c r="C16" i="12"/>
  <c r="E15" i="12"/>
  <c r="C15" i="12"/>
  <c r="E14" i="12"/>
  <c r="C14" i="12"/>
  <c r="E13" i="12"/>
  <c r="C13" i="12"/>
  <c r="E12" i="12"/>
  <c r="C12" i="12"/>
  <c r="E40" i="23"/>
  <c r="C40" i="23"/>
  <c r="E39" i="23"/>
  <c r="C39" i="23"/>
  <c r="E38" i="23"/>
  <c r="C38" i="23"/>
  <c r="E37" i="23"/>
  <c r="C37" i="23"/>
  <c r="E36" i="23"/>
  <c r="C36" i="23"/>
  <c r="E35" i="23"/>
  <c r="C35" i="23"/>
  <c r="E34" i="23"/>
  <c r="C34" i="23"/>
  <c r="E33" i="23"/>
  <c r="C33" i="23"/>
  <c r="E32" i="23"/>
  <c r="C32" i="23"/>
  <c r="E31" i="23"/>
  <c r="C31" i="23"/>
  <c r="E30" i="23"/>
  <c r="C30" i="23"/>
  <c r="E29" i="23"/>
  <c r="C29" i="23"/>
  <c r="E28" i="23"/>
  <c r="C28" i="23"/>
  <c r="E27" i="23"/>
  <c r="C27" i="23"/>
  <c r="E26" i="23"/>
  <c r="C26" i="23"/>
  <c r="E25" i="23"/>
  <c r="C25" i="23"/>
  <c r="E24" i="23"/>
  <c r="C24" i="23"/>
  <c r="E23" i="23"/>
  <c r="C23" i="23"/>
  <c r="E22" i="23"/>
  <c r="C22" i="23"/>
  <c r="E21" i="23"/>
  <c r="C21" i="23"/>
  <c r="E20" i="23"/>
  <c r="C20" i="23"/>
  <c r="E19" i="23"/>
  <c r="C19" i="23"/>
  <c r="E18" i="23"/>
  <c r="C18" i="23"/>
  <c r="E17" i="23"/>
  <c r="C17" i="23"/>
  <c r="E16" i="23"/>
  <c r="C16" i="23"/>
  <c r="E15" i="23"/>
  <c r="C15" i="23"/>
  <c r="E14" i="23"/>
  <c r="C14" i="23"/>
  <c r="E13" i="23"/>
  <c r="C13" i="23"/>
  <c r="E12" i="23"/>
  <c r="C12" i="23"/>
  <c r="Q60" i="22"/>
  <c r="J40" i="23"/>
  <c r="I40" i="23"/>
  <c r="Q40" i="22" s="1"/>
  <c r="H40" i="23"/>
  <c r="J39" i="23"/>
  <c r="I39" i="23"/>
  <c r="Q39" i="22" s="1"/>
  <c r="H39" i="23"/>
  <c r="J38" i="23"/>
  <c r="I38" i="23"/>
  <c r="Q38" i="22" s="1"/>
  <c r="H38" i="23"/>
  <c r="J37" i="23"/>
  <c r="I37" i="23"/>
  <c r="Q37" i="22" s="1"/>
  <c r="H37" i="23"/>
  <c r="J36" i="23"/>
  <c r="I36" i="23"/>
  <c r="Q36" i="22" s="1"/>
  <c r="H36" i="23"/>
  <c r="J35" i="23"/>
  <c r="I35" i="23"/>
  <c r="Q35" i="22" s="1"/>
  <c r="H35" i="23"/>
  <c r="J34" i="23"/>
  <c r="I34" i="23"/>
  <c r="Q34" i="22" s="1"/>
  <c r="H34" i="23"/>
  <c r="J33" i="23"/>
  <c r="I33" i="23"/>
  <c r="Q33" i="22" s="1"/>
  <c r="H33" i="23"/>
  <c r="J32" i="23"/>
  <c r="I32" i="23"/>
  <c r="Q32" i="22" s="1"/>
  <c r="H32" i="23"/>
  <c r="J31" i="23"/>
  <c r="I31" i="23"/>
  <c r="Q31" i="22" s="1"/>
  <c r="H31" i="23"/>
  <c r="J30" i="23"/>
  <c r="I30" i="23"/>
  <c r="Q30" i="22" s="1"/>
  <c r="H30" i="23"/>
  <c r="J29" i="23"/>
  <c r="I29" i="23"/>
  <c r="Q29" i="22" s="1"/>
  <c r="H29" i="23"/>
  <c r="J28" i="23"/>
  <c r="I28" i="23"/>
  <c r="Q28" i="22" s="1"/>
  <c r="H28" i="23"/>
  <c r="J27" i="23"/>
  <c r="I27" i="23"/>
  <c r="Q27" i="22" s="1"/>
  <c r="H27" i="23"/>
  <c r="J26" i="23"/>
  <c r="I26" i="23"/>
  <c r="Q26" i="22" s="1"/>
  <c r="H26" i="23"/>
  <c r="J25" i="23"/>
  <c r="I25" i="23"/>
  <c r="Q25" i="22" s="1"/>
  <c r="H25" i="23"/>
  <c r="J24" i="23"/>
  <c r="I24" i="23"/>
  <c r="Q24" i="22" s="1"/>
  <c r="H24" i="23"/>
  <c r="J23" i="23"/>
  <c r="I23" i="23"/>
  <c r="Q23" i="22" s="1"/>
  <c r="H23" i="23"/>
  <c r="J22" i="23"/>
  <c r="I22" i="23"/>
  <c r="Q22" i="22" s="1"/>
  <c r="H22" i="23"/>
  <c r="J21" i="23"/>
  <c r="I21" i="23"/>
  <c r="Q21" i="22" s="1"/>
  <c r="H21" i="23"/>
  <c r="J20" i="23"/>
  <c r="I20" i="23"/>
  <c r="Q20" i="22" s="1"/>
  <c r="H20" i="23"/>
  <c r="J19" i="23"/>
  <c r="I19" i="23"/>
  <c r="Q19" i="22" s="1"/>
  <c r="H19" i="23"/>
  <c r="J18" i="23"/>
  <c r="I18" i="23"/>
  <c r="Q18" i="22" s="1"/>
  <c r="H18" i="23"/>
  <c r="J17" i="23"/>
  <c r="I17" i="23"/>
  <c r="Q17" i="22" s="1"/>
  <c r="H17" i="23"/>
  <c r="J16" i="23"/>
  <c r="I16" i="23"/>
  <c r="Q16" i="22" s="1"/>
  <c r="H16" i="23"/>
  <c r="J15" i="23"/>
  <c r="I15" i="23"/>
  <c r="Q15" i="22" s="1"/>
  <c r="H15" i="23"/>
  <c r="J14" i="23"/>
  <c r="I14" i="23"/>
  <c r="Q14" i="22" s="1"/>
  <c r="H14" i="23"/>
  <c r="J13" i="23"/>
  <c r="I13" i="23"/>
  <c r="Q13" i="22" s="1"/>
  <c r="H13" i="23"/>
  <c r="J12" i="23"/>
  <c r="I12" i="23"/>
  <c r="Q12" i="22" s="1"/>
  <c r="H12" i="23"/>
  <c r="B40" i="23"/>
  <c r="A40" i="23"/>
  <c r="B39" i="23"/>
  <c r="A39" i="23"/>
  <c r="B38" i="23"/>
  <c r="A38" i="23"/>
  <c r="B37" i="23"/>
  <c r="A37" i="23"/>
  <c r="B36" i="23"/>
  <c r="A36" i="23"/>
  <c r="B35" i="23"/>
  <c r="A35" i="23"/>
  <c r="B34" i="23"/>
  <c r="A34" i="23"/>
  <c r="B33" i="23"/>
  <c r="A33" i="23"/>
  <c r="B32" i="23"/>
  <c r="A32" i="23"/>
  <c r="B31" i="23"/>
  <c r="A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Q60" i="20"/>
  <c r="J40" i="21"/>
  <c r="I40" i="21"/>
  <c r="Q40" i="20" s="1"/>
  <c r="H40" i="21"/>
  <c r="J39" i="21"/>
  <c r="I39" i="21"/>
  <c r="Q39" i="20" s="1"/>
  <c r="H39" i="21"/>
  <c r="J38" i="21"/>
  <c r="I38" i="21"/>
  <c r="Q38" i="20" s="1"/>
  <c r="H38" i="21"/>
  <c r="J37" i="21"/>
  <c r="I37" i="21"/>
  <c r="Q37" i="20" s="1"/>
  <c r="H37" i="21"/>
  <c r="J36" i="21"/>
  <c r="I36" i="21"/>
  <c r="Q36" i="20" s="1"/>
  <c r="H36" i="21"/>
  <c r="J35" i="21"/>
  <c r="I35" i="21"/>
  <c r="Q35" i="20" s="1"/>
  <c r="H35" i="21"/>
  <c r="J34" i="21"/>
  <c r="I34" i="21"/>
  <c r="Q34" i="20" s="1"/>
  <c r="H34" i="21"/>
  <c r="J33" i="21"/>
  <c r="I33" i="21"/>
  <c r="Q33" i="20" s="1"/>
  <c r="H33" i="21"/>
  <c r="J32" i="21"/>
  <c r="I32" i="21"/>
  <c r="Q32" i="20" s="1"/>
  <c r="H32" i="21"/>
  <c r="J31" i="21"/>
  <c r="I31" i="21"/>
  <c r="Q31" i="20" s="1"/>
  <c r="H31" i="21"/>
  <c r="J30" i="21"/>
  <c r="I30" i="21"/>
  <c r="Q30" i="20" s="1"/>
  <c r="H30" i="21"/>
  <c r="J29" i="21"/>
  <c r="I29" i="21"/>
  <c r="Q29" i="20" s="1"/>
  <c r="H29" i="21"/>
  <c r="J28" i="21"/>
  <c r="I28" i="21"/>
  <c r="Q28" i="20" s="1"/>
  <c r="H28" i="21"/>
  <c r="J27" i="21"/>
  <c r="I27" i="21"/>
  <c r="Q27" i="20" s="1"/>
  <c r="H27" i="21"/>
  <c r="J26" i="21"/>
  <c r="I26" i="21"/>
  <c r="Q26" i="20" s="1"/>
  <c r="H26" i="21"/>
  <c r="J25" i="21"/>
  <c r="I25" i="21"/>
  <c r="Q25" i="20" s="1"/>
  <c r="H25" i="21"/>
  <c r="J24" i="21"/>
  <c r="I24" i="21"/>
  <c r="Q24" i="20" s="1"/>
  <c r="H24" i="21"/>
  <c r="J23" i="21"/>
  <c r="I23" i="21"/>
  <c r="Q23" i="20" s="1"/>
  <c r="H23" i="21"/>
  <c r="J22" i="21"/>
  <c r="I22" i="21"/>
  <c r="Q22" i="20" s="1"/>
  <c r="H22" i="21"/>
  <c r="J21" i="21"/>
  <c r="I21" i="21"/>
  <c r="Q21" i="20" s="1"/>
  <c r="H21" i="21"/>
  <c r="J20" i="21"/>
  <c r="I20" i="21"/>
  <c r="Q20" i="20" s="1"/>
  <c r="H20" i="21"/>
  <c r="J19" i="21"/>
  <c r="I19" i="21"/>
  <c r="Q19" i="20" s="1"/>
  <c r="H19" i="21"/>
  <c r="J18" i="21"/>
  <c r="I18" i="21"/>
  <c r="Q18" i="20" s="1"/>
  <c r="H18" i="21"/>
  <c r="J17" i="21"/>
  <c r="I17" i="21"/>
  <c r="Q17" i="20" s="1"/>
  <c r="H17" i="21"/>
  <c r="J16" i="21"/>
  <c r="I16" i="21"/>
  <c r="Q16" i="20" s="1"/>
  <c r="H16" i="21"/>
  <c r="J15" i="21"/>
  <c r="I15" i="21"/>
  <c r="Q15" i="20" s="1"/>
  <c r="H15" i="21"/>
  <c r="J14" i="21"/>
  <c r="I14" i="21"/>
  <c r="Q14" i="20" s="1"/>
  <c r="H14" i="21"/>
  <c r="J13" i="21"/>
  <c r="I13" i="21"/>
  <c r="Q13" i="20" s="1"/>
  <c r="H13" i="21"/>
  <c r="J12" i="21"/>
  <c r="I12" i="21"/>
  <c r="Q12" i="20" s="1"/>
  <c r="H12" i="21"/>
  <c r="E40" i="21"/>
  <c r="C40" i="21"/>
  <c r="B40" i="21"/>
  <c r="A40" i="21"/>
  <c r="E39" i="21"/>
  <c r="C39" i="21"/>
  <c r="B39" i="21"/>
  <c r="A39" i="21"/>
  <c r="E38" i="21"/>
  <c r="C38" i="21"/>
  <c r="B38" i="21"/>
  <c r="A38" i="21"/>
  <c r="E37" i="21"/>
  <c r="C37" i="21"/>
  <c r="B37" i="21"/>
  <c r="A37" i="21"/>
  <c r="E36" i="21"/>
  <c r="C36" i="21"/>
  <c r="B36" i="21"/>
  <c r="A36" i="21"/>
  <c r="E35" i="21"/>
  <c r="C35" i="21"/>
  <c r="B35" i="21"/>
  <c r="A35" i="21"/>
  <c r="E34" i="21"/>
  <c r="C34" i="21"/>
  <c r="B34" i="21"/>
  <c r="A34" i="21"/>
  <c r="E33" i="21"/>
  <c r="C33" i="21"/>
  <c r="B33" i="21"/>
  <c r="A33" i="21"/>
  <c r="E32" i="21"/>
  <c r="C32" i="21"/>
  <c r="B32" i="21"/>
  <c r="A32" i="21"/>
  <c r="E31" i="21"/>
  <c r="C31" i="21"/>
  <c r="B31" i="21"/>
  <c r="A31" i="21"/>
  <c r="E30" i="21"/>
  <c r="C30" i="21"/>
  <c r="B30" i="21"/>
  <c r="A30" i="21"/>
  <c r="E29" i="21"/>
  <c r="C29" i="21"/>
  <c r="B29" i="21"/>
  <c r="A29" i="21"/>
  <c r="E28" i="21"/>
  <c r="C28" i="21"/>
  <c r="B28" i="21"/>
  <c r="A28" i="21"/>
  <c r="E27" i="21"/>
  <c r="C27" i="21"/>
  <c r="B27" i="21"/>
  <c r="A27" i="21"/>
  <c r="E26" i="21"/>
  <c r="C26" i="21"/>
  <c r="B26" i="21"/>
  <c r="A26" i="21"/>
  <c r="E25" i="21"/>
  <c r="C25" i="21"/>
  <c r="B25" i="21"/>
  <c r="A25" i="21"/>
  <c r="E24" i="21"/>
  <c r="C24" i="21"/>
  <c r="B24" i="21"/>
  <c r="A24" i="21"/>
  <c r="E23" i="21"/>
  <c r="C23" i="21"/>
  <c r="B23" i="21"/>
  <c r="A23" i="21"/>
  <c r="E22" i="21"/>
  <c r="C22" i="21"/>
  <c r="B22" i="21"/>
  <c r="A22" i="21"/>
  <c r="E21" i="21"/>
  <c r="C21" i="21"/>
  <c r="B21" i="21"/>
  <c r="A21" i="21"/>
  <c r="E20" i="21"/>
  <c r="C20" i="21"/>
  <c r="B20" i="21"/>
  <c r="A20" i="21"/>
  <c r="E19" i="21"/>
  <c r="C19" i="21"/>
  <c r="B19" i="21"/>
  <c r="A19" i="21"/>
  <c r="E18" i="21"/>
  <c r="C18" i="21"/>
  <c r="B18" i="21"/>
  <c r="A18" i="21"/>
  <c r="E17" i="21"/>
  <c r="C17" i="21"/>
  <c r="B17" i="21"/>
  <c r="A17" i="21"/>
  <c r="E16" i="21"/>
  <c r="C16" i="21"/>
  <c r="B16" i="21"/>
  <c r="A16" i="21"/>
  <c r="E15" i="21"/>
  <c r="C15" i="21"/>
  <c r="B15" i="21"/>
  <c r="A15" i="21"/>
  <c r="E14" i="21"/>
  <c r="C14" i="21"/>
  <c r="B14" i="21"/>
  <c r="A14" i="21"/>
  <c r="E13" i="21"/>
  <c r="C13" i="21"/>
  <c r="B13" i="21"/>
  <c r="A13" i="21"/>
  <c r="E12" i="21"/>
  <c r="C12" i="21"/>
  <c r="B12" i="21"/>
  <c r="A12" i="21"/>
  <c r="Q60" i="18"/>
  <c r="J40" i="19"/>
  <c r="I40" i="19"/>
  <c r="Q40" i="18" s="1"/>
  <c r="H40" i="19"/>
  <c r="J39" i="19"/>
  <c r="I39" i="19"/>
  <c r="Q39" i="18" s="1"/>
  <c r="H39" i="19"/>
  <c r="J38" i="19"/>
  <c r="I38" i="19"/>
  <c r="Q38" i="18" s="1"/>
  <c r="H38" i="19"/>
  <c r="J37" i="19"/>
  <c r="I37" i="19"/>
  <c r="Q37" i="18" s="1"/>
  <c r="H37" i="19"/>
  <c r="J36" i="19"/>
  <c r="I36" i="19"/>
  <c r="Q36" i="18" s="1"/>
  <c r="H36" i="19"/>
  <c r="J35" i="19"/>
  <c r="I35" i="19"/>
  <c r="Q35" i="18" s="1"/>
  <c r="H35" i="19"/>
  <c r="J34" i="19"/>
  <c r="I34" i="19"/>
  <c r="Q34" i="18" s="1"/>
  <c r="H34" i="19"/>
  <c r="J33" i="19"/>
  <c r="I33" i="19"/>
  <c r="Q33" i="18" s="1"/>
  <c r="H33" i="19"/>
  <c r="J32" i="19"/>
  <c r="I32" i="19"/>
  <c r="Q32" i="18" s="1"/>
  <c r="H32" i="19"/>
  <c r="J31" i="19"/>
  <c r="I31" i="19"/>
  <c r="Q31" i="18" s="1"/>
  <c r="H31" i="19"/>
  <c r="J30" i="19"/>
  <c r="I30" i="19"/>
  <c r="Q30" i="18" s="1"/>
  <c r="H30" i="19"/>
  <c r="J29" i="19"/>
  <c r="I29" i="19"/>
  <c r="Q29" i="18" s="1"/>
  <c r="H29" i="19"/>
  <c r="J28" i="19"/>
  <c r="I28" i="19"/>
  <c r="Q28" i="18" s="1"/>
  <c r="H28" i="19"/>
  <c r="J27" i="19"/>
  <c r="I27" i="19"/>
  <c r="Q27" i="18" s="1"/>
  <c r="H27" i="19"/>
  <c r="J26" i="19"/>
  <c r="I26" i="19"/>
  <c r="Q26" i="18" s="1"/>
  <c r="H26" i="19"/>
  <c r="J25" i="19"/>
  <c r="I25" i="19"/>
  <c r="Q25" i="18" s="1"/>
  <c r="H25" i="19"/>
  <c r="J24" i="19"/>
  <c r="I24" i="19"/>
  <c r="Q24" i="18" s="1"/>
  <c r="H24" i="19"/>
  <c r="J23" i="19"/>
  <c r="I23" i="19"/>
  <c r="Q23" i="18" s="1"/>
  <c r="H23" i="19"/>
  <c r="J22" i="19"/>
  <c r="I22" i="19"/>
  <c r="Q22" i="18" s="1"/>
  <c r="H22" i="19"/>
  <c r="J21" i="19"/>
  <c r="I21" i="19"/>
  <c r="Q21" i="18" s="1"/>
  <c r="H21" i="19"/>
  <c r="J20" i="19"/>
  <c r="I20" i="19"/>
  <c r="Q20" i="18" s="1"/>
  <c r="H20" i="19"/>
  <c r="J19" i="19"/>
  <c r="I19" i="19"/>
  <c r="Q19" i="18" s="1"/>
  <c r="H19" i="19"/>
  <c r="J18" i="19"/>
  <c r="I18" i="19"/>
  <c r="Q18" i="18" s="1"/>
  <c r="H18" i="19"/>
  <c r="J17" i="19"/>
  <c r="I17" i="19"/>
  <c r="Q17" i="18" s="1"/>
  <c r="H17" i="19"/>
  <c r="J16" i="19"/>
  <c r="I16" i="19"/>
  <c r="Q16" i="18" s="1"/>
  <c r="H16" i="19"/>
  <c r="J15" i="19"/>
  <c r="I15" i="19"/>
  <c r="Q15" i="18" s="1"/>
  <c r="H15" i="19"/>
  <c r="J14" i="19"/>
  <c r="I14" i="19"/>
  <c r="Q14" i="18" s="1"/>
  <c r="H14" i="19"/>
  <c r="J13" i="19"/>
  <c r="I13" i="19"/>
  <c r="Q13" i="18" s="1"/>
  <c r="H13" i="19"/>
  <c r="J12" i="19"/>
  <c r="I12" i="19"/>
  <c r="Q12" i="18" s="1"/>
  <c r="H12" i="19"/>
  <c r="E40" i="19"/>
  <c r="C40" i="19"/>
  <c r="B40" i="19"/>
  <c r="A40" i="19"/>
  <c r="E39" i="19"/>
  <c r="C39" i="19"/>
  <c r="B39" i="19"/>
  <c r="A39" i="19"/>
  <c r="E38" i="19"/>
  <c r="C38" i="19"/>
  <c r="B38" i="19"/>
  <c r="A38" i="19"/>
  <c r="E37" i="19"/>
  <c r="C37" i="19"/>
  <c r="B37" i="19"/>
  <c r="A37" i="19"/>
  <c r="E36" i="19"/>
  <c r="C36" i="19"/>
  <c r="B36" i="19"/>
  <c r="A36" i="19"/>
  <c r="E35" i="19"/>
  <c r="C35" i="19"/>
  <c r="B35" i="19"/>
  <c r="A35" i="19"/>
  <c r="E34" i="19"/>
  <c r="C34" i="19"/>
  <c r="B34" i="19"/>
  <c r="A34" i="19"/>
  <c r="E33" i="19"/>
  <c r="C33" i="19"/>
  <c r="B33" i="19"/>
  <c r="A33" i="19"/>
  <c r="E32" i="19"/>
  <c r="C32" i="19"/>
  <c r="B32" i="19"/>
  <c r="A32" i="19"/>
  <c r="E31" i="19"/>
  <c r="C31" i="19"/>
  <c r="B31" i="19"/>
  <c r="A31" i="19"/>
  <c r="E30" i="19"/>
  <c r="C30" i="19"/>
  <c r="B30" i="19"/>
  <c r="A30" i="19"/>
  <c r="E29" i="19"/>
  <c r="C29" i="19"/>
  <c r="B29" i="19"/>
  <c r="A29" i="19"/>
  <c r="E28" i="19"/>
  <c r="C28" i="19"/>
  <c r="B28" i="19"/>
  <c r="A28" i="19"/>
  <c r="E27" i="19"/>
  <c r="C27" i="19"/>
  <c r="B27" i="19"/>
  <c r="A27" i="19"/>
  <c r="E26" i="19"/>
  <c r="C26" i="19"/>
  <c r="B26" i="19"/>
  <c r="A26" i="19"/>
  <c r="E25" i="19"/>
  <c r="C25" i="19"/>
  <c r="B25" i="19"/>
  <c r="A25" i="19"/>
  <c r="E24" i="19"/>
  <c r="C24" i="19"/>
  <c r="B24" i="19"/>
  <c r="A24" i="19"/>
  <c r="E23" i="19"/>
  <c r="C23" i="19"/>
  <c r="B23" i="19"/>
  <c r="A23" i="19"/>
  <c r="E22" i="19"/>
  <c r="C22" i="19"/>
  <c r="B22" i="19"/>
  <c r="A22" i="19"/>
  <c r="E21" i="19"/>
  <c r="C21" i="19"/>
  <c r="B21" i="19"/>
  <c r="A21" i="19"/>
  <c r="E20" i="19"/>
  <c r="C20" i="19"/>
  <c r="B20" i="19"/>
  <c r="A20" i="19"/>
  <c r="E19" i="19"/>
  <c r="C19" i="19"/>
  <c r="B19" i="19"/>
  <c r="A19" i="19"/>
  <c r="E18" i="19"/>
  <c r="C18" i="19"/>
  <c r="B18" i="19"/>
  <c r="A18" i="19"/>
  <c r="E17" i="19"/>
  <c r="C17" i="19"/>
  <c r="B17" i="19"/>
  <c r="A17" i="19"/>
  <c r="E16" i="19"/>
  <c r="C16" i="19"/>
  <c r="B16" i="19"/>
  <c r="A16" i="19"/>
  <c r="E15" i="19"/>
  <c r="C15" i="19"/>
  <c r="B15" i="19"/>
  <c r="A15" i="19"/>
  <c r="E14" i="19"/>
  <c r="C14" i="19"/>
  <c r="B14" i="19"/>
  <c r="A14" i="19"/>
  <c r="E13" i="19"/>
  <c r="C13" i="19"/>
  <c r="B13" i="19"/>
  <c r="A13" i="19"/>
  <c r="E12" i="19"/>
  <c r="C12" i="19"/>
  <c r="B12" i="19"/>
  <c r="A12" i="19"/>
  <c r="J40" i="17"/>
  <c r="I40" i="17"/>
  <c r="Q40" i="16" s="1"/>
  <c r="H40" i="17"/>
  <c r="J39" i="17"/>
  <c r="I39" i="17"/>
  <c r="Q39" i="16" s="1"/>
  <c r="H39" i="17"/>
  <c r="J38" i="17"/>
  <c r="I38" i="17"/>
  <c r="Q38" i="16" s="1"/>
  <c r="H38" i="17"/>
  <c r="J37" i="17"/>
  <c r="I37" i="17"/>
  <c r="Q37" i="16" s="1"/>
  <c r="H37" i="17"/>
  <c r="J36" i="17"/>
  <c r="I36" i="17"/>
  <c r="Q36" i="16" s="1"/>
  <c r="H36" i="17"/>
  <c r="J35" i="17"/>
  <c r="I35" i="17"/>
  <c r="Q35" i="16" s="1"/>
  <c r="H35" i="17"/>
  <c r="J34" i="17"/>
  <c r="I34" i="17"/>
  <c r="Q34" i="16" s="1"/>
  <c r="H34" i="17"/>
  <c r="J33" i="17"/>
  <c r="I33" i="17"/>
  <c r="Q33" i="16" s="1"/>
  <c r="H33" i="17"/>
  <c r="J32" i="17"/>
  <c r="I32" i="17"/>
  <c r="Q32" i="16" s="1"/>
  <c r="H32" i="17"/>
  <c r="J31" i="17"/>
  <c r="I31" i="17"/>
  <c r="Q31" i="16" s="1"/>
  <c r="H31" i="17"/>
  <c r="J30" i="17"/>
  <c r="I30" i="17"/>
  <c r="Q30" i="16" s="1"/>
  <c r="H30" i="17"/>
  <c r="J29" i="17"/>
  <c r="I29" i="17"/>
  <c r="Q29" i="16" s="1"/>
  <c r="H29" i="17"/>
  <c r="J28" i="17"/>
  <c r="I28" i="17"/>
  <c r="Q28" i="16" s="1"/>
  <c r="H28" i="17"/>
  <c r="J27" i="17"/>
  <c r="I27" i="17"/>
  <c r="Q27" i="16" s="1"/>
  <c r="H27" i="17"/>
  <c r="J26" i="17"/>
  <c r="I26" i="17"/>
  <c r="Q26" i="16" s="1"/>
  <c r="H26" i="17"/>
  <c r="J25" i="17"/>
  <c r="I25" i="17"/>
  <c r="Q25" i="16" s="1"/>
  <c r="H25" i="17"/>
  <c r="J24" i="17"/>
  <c r="I24" i="17"/>
  <c r="Q24" i="16" s="1"/>
  <c r="H24" i="17"/>
  <c r="J23" i="17"/>
  <c r="I23" i="17"/>
  <c r="Q23" i="16" s="1"/>
  <c r="H23" i="17"/>
  <c r="J22" i="17"/>
  <c r="I22" i="17"/>
  <c r="Q22" i="16" s="1"/>
  <c r="H22" i="17"/>
  <c r="J21" i="17"/>
  <c r="I21" i="17"/>
  <c r="Q21" i="16" s="1"/>
  <c r="H21" i="17"/>
  <c r="J20" i="17"/>
  <c r="I20" i="17"/>
  <c r="Q20" i="16" s="1"/>
  <c r="H20" i="17"/>
  <c r="J19" i="17"/>
  <c r="I19" i="17"/>
  <c r="Q19" i="16" s="1"/>
  <c r="H19" i="17"/>
  <c r="J18" i="17"/>
  <c r="I18" i="17"/>
  <c r="Q18" i="16" s="1"/>
  <c r="H18" i="17"/>
  <c r="J17" i="17"/>
  <c r="I17" i="17"/>
  <c r="Q17" i="16" s="1"/>
  <c r="H17" i="17"/>
  <c r="J16" i="17"/>
  <c r="I16" i="17"/>
  <c r="Q16" i="16" s="1"/>
  <c r="H16" i="17"/>
  <c r="J15" i="17"/>
  <c r="I15" i="17"/>
  <c r="Q15" i="16" s="1"/>
  <c r="H15" i="17"/>
  <c r="J14" i="17"/>
  <c r="I14" i="17"/>
  <c r="Q14" i="16" s="1"/>
  <c r="H14" i="17"/>
  <c r="J13" i="17"/>
  <c r="I13" i="17"/>
  <c r="Q13" i="16" s="1"/>
  <c r="H13" i="17"/>
  <c r="J12" i="17"/>
  <c r="I12" i="17"/>
  <c r="Q12" i="16" s="1"/>
  <c r="H12" i="17"/>
  <c r="G38" i="17"/>
  <c r="G34" i="17"/>
  <c r="G28" i="17"/>
  <c r="G24" i="17"/>
  <c r="G20" i="17"/>
  <c r="G16" i="17"/>
  <c r="G12" i="17"/>
  <c r="B40" i="17"/>
  <c r="A40" i="17"/>
  <c r="B39" i="17"/>
  <c r="A39" i="17"/>
  <c r="B38" i="17"/>
  <c r="A38" i="17"/>
  <c r="B37" i="17"/>
  <c r="A37" i="17"/>
  <c r="B36" i="17"/>
  <c r="A36" i="17"/>
  <c r="B35" i="17"/>
  <c r="A3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B14" i="17"/>
  <c r="A14" i="17"/>
  <c r="B13" i="17"/>
  <c r="A13" i="17"/>
  <c r="B12" i="17"/>
  <c r="A12" i="17"/>
  <c r="N60" i="12"/>
  <c r="J40" i="12"/>
  <c r="N40" i="12" s="1"/>
  <c r="N40" i="17" s="1"/>
  <c r="N40" i="19" s="1"/>
  <c r="N40" i="21" s="1"/>
  <c r="N40" i="23" s="1"/>
  <c r="I40" i="12"/>
  <c r="Q40" i="3" s="1"/>
  <c r="H40" i="12"/>
  <c r="J39" i="12"/>
  <c r="N39" i="12" s="1"/>
  <c r="N39" i="17" s="1"/>
  <c r="N39" i="19" s="1"/>
  <c r="N39" i="21" s="1"/>
  <c r="N39" i="23" s="1"/>
  <c r="I39" i="12"/>
  <c r="Q39" i="3" s="1"/>
  <c r="H39" i="12"/>
  <c r="J38" i="12"/>
  <c r="N38" i="12" s="1"/>
  <c r="N38" i="17" s="1"/>
  <c r="N38" i="19" s="1"/>
  <c r="N38" i="21" s="1"/>
  <c r="N38" i="23" s="1"/>
  <c r="I38" i="12"/>
  <c r="Q38" i="3" s="1"/>
  <c r="H38" i="12"/>
  <c r="J37" i="12"/>
  <c r="N37" i="12" s="1"/>
  <c r="N37" i="17" s="1"/>
  <c r="N37" i="19" s="1"/>
  <c r="N37" i="21" s="1"/>
  <c r="N37" i="23" s="1"/>
  <c r="I37" i="12"/>
  <c r="Q37" i="3" s="1"/>
  <c r="H37" i="12"/>
  <c r="J36" i="12"/>
  <c r="N36" i="12" s="1"/>
  <c r="N36" i="17" s="1"/>
  <c r="N36" i="19" s="1"/>
  <c r="N36" i="21" s="1"/>
  <c r="N36" i="23" s="1"/>
  <c r="I36" i="12"/>
  <c r="Q36" i="3" s="1"/>
  <c r="H36" i="12"/>
  <c r="J35" i="12"/>
  <c r="N35" i="12" s="1"/>
  <c r="N35" i="17" s="1"/>
  <c r="N35" i="19" s="1"/>
  <c r="N35" i="21" s="1"/>
  <c r="N35" i="23" s="1"/>
  <c r="I35" i="12"/>
  <c r="Q35" i="3" s="1"/>
  <c r="H35" i="12"/>
  <c r="J34" i="12"/>
  <c r="N34" i="12" s="1"/>
  <c r="N34" i="17" s="1"/>
  <c r="N34" i="19" s="1"/>
  <c r="N34" i="21" s="1"/>
  <c r="N34" i="23" s="1"/>
  <c r="I34" i="12"/>
  <c r="Q34" i="3" s="1"/>
  <c r="H34" i="12"/>
  <c r="J33" i="12"/>
  <c r="N33" i="12" s="1"/>
  <c r="N33" i="17" s="1"/>
  <c r="N33" i="19" s="1"/>
  <c r="N33" i="21" s="1"/>
  <c r="N33" i="23" s="1"/>
  <c r="I33" i="12"/>
  <c r="Q33" i="3" s="1"/>
  <c r="H33" i="12"/>
  <c r="J32" i="12"/>
  <c r="N32" i="12" s="1"/>
  <c r="N32" i="17" s="1"/>
  <c r="N32" i="19" s="1"/>
  <c r="N32" i="21" s="1"/>
  <c r="N32" i="23" s="1"/>
  <c r="I32" i="12"/>
  <c r="Q32" i="3" s="1"/>
  <c r="H32" i="12"/>
  <c r="J31" i="12"/>
  <c r="N31" i="12" s="1"/>
  <c r="N31" i="17" s="1"/>
  <c r="N31" i="19" s="1"/>
  <c r="N31" i="21" s="1"/>
  <c r="N31" i="23" s="1"/>
  <c r="I31" i="12"/>
  <c r="Q31" i="3" s="1"/>
  <c r="H31" i="12"/>
  <c r="J30" i="12"/>
  <c r="N30" i="12" s="1"/>
  <c r="N30" i="17" s="1"/>
  <c r="N30" i="19" s="1"/>
  <c r="N30" i="21" s="1"/>
  <c r="N30" i="23" s="1"/>
  <c r="I30" i="12"/>
  <c r="Q30" i="3" s="1"/>
  <c r="H30" i="12"/>
  <c r="J29" i="12"/>
  <c r="N29" i="12" s="1"/>
  <c r="N29" i="17" s="1"/>
  <c r="N29" i="19" s="1"/>
  <c r="N29" i="21" s="1"/>
  <c r="N29" i="23" s="1"/>
  <c r="I29" i="12"/>
  <c r="Q29" i="3" s="1"/>
  <c r="H29" i="12"/>
  <c r="J28" i="12"/>
  <c r="N28" i="12" s="1"/>
  <c r="N28" i="17" s="1"/>
  <c r="N28" i="19" s="1"/>
  <c r="N28" i="21" s="1"/>
  <c r="N28" i="23" s="1"/>
  <c r="I28" i="12"/>
  <c r="Q28" i="3" s="1"/>
  <c r="H28" i="12"/>
  <c r="J27" i="12"/>
  <c r="N27" i="12" s="1"/>
  <c r="N27" i="17" s="1"/>
  <c r="N27" i="19" s="1"/>
  <c r="N27" i="21" s="1"/>
  <c r="N27" i="23" s="1"/>
  <c r="I27" i="12"/>
  <c r="Q27" i="3" s="1"/>
  <c r="H27" i="12"/>
  <c r="J26" i="12"/>
  <c r="N26" i="12" s="1"/>
  <c r="N26" i="17" s="1"/>
  <c r="N26" i="19" s="1"/>
  <c r="N26" i="21" s="1"/>
  <c r="N26" i="23" s="1"/>
  <c r="I26" i="12"/>
  <c r="Q26" i="3" s="1"/>
  <c r="H26" i="12"/>
  <c r="J25" i="12"/>
  <c r="N25" i="12" s="1"/>
  <c r="N25" i="17" s="1"/>
  <c r="N25" i="19" s="1"/>
  <c r="N25" i="21" s="1"/>
  <c r="N25" i="23" s="1"/>
  <c r="I25" i="12"/>
  <c r="Q25" i="3" s="1"/>
  <c r="H25" i="12"/>
  <c r="J24" i="12"/>
  <c r="N24" i="12" s="1"/>
  <c r="N24" i="17" s="1"/>
  <c r="N24" i="19" s="1"/>
  <c r="N24" i="21" s="1"/>
  <c r="N24" i="23" s="1"/>
  <c r="I24" i="12"/>
  <c r="Q24" i="3" s="1"/>
  <c r="H24" i="12"/>
  <c r="J23" i="12"/>
  <c r="N23" i="12" s="1"/>
  <c r="N23" i="17" s="1"/>
  <c r="N23" i="19" s="1"/>
  <c r="N23" i="21" s="1"/>
  <c r="N23" i="23" s="1"/>
  <c r="I23" i="12"/>
  <c r="Q23" i="3" s="1"/>
  <c r="H23" i="12"/>
  <c r="J22" i="12"/>
  <c r="N22" i="12" s="1"/>
  <c r="N22" i="17" s="1"/>
  <c r="N22" i="19" s="1"/>
  <c r="N22" i="21" s="1"/>
  <c r="N22" i="23" s="1"/>
  <c r="I22" i="12"/>
  <c r="Q22" i="3" s="1"/>
  <c r="H22" i="12"/>
  <c r="J21" i="12"/>
  <c r="N21" i="12" s="1"/>
  <c r="N21" i="17" s="1"/>
  <c r="N21" i="19" s="1"/>
  <c r="N21" i="21" s="1"/>
  <c r="N21" i="23" s="1"/>
  <c r="I21" i="12"/>
  <c r="Q21" i="3" s="1"/>
  <c r="H21" i="12"/>
  <c r="J20" i="12"/>
  <c r="N20" i="12" s="1"/>
  <c r="N20" i="17" s="1"/>
  <c r="N20" i="19" s="1"/>
  <c r="N20" i="21" s="1"/>
  <c r="N20" i="23" s="1"/>
  <c r="I20" i="12"/>
  <c r="Q20" i="3" s="1"/>
  <c r="H20" i="12"/>
  <c r="J19" i="12"/>
  <c r="N19" i="12" s="1"/>
  <c r="N19" i="17" s="1"/>
  <c r="N19" i="19" s="1"/>
  <c r="N19" i="21" s="1"/>
  <c r="N19" i="23" s="1"/>
  <c r="I19" i="12"/>
  <c r="Q19" i="3" s="1"/>
  <c r="H19" i="12"/>
  <c r="J18" i="12"/>
  <c r="N18" i="12" s="1"/>
  <c r="N18" i="17" s="1"/>
  <c r="N18" i="19" s="1"/>
  <c r="N18" i="21" s="1"/>
  <c r="N18" i="23" s="1"/>
  <c r="I18" i="12"/>
  <c r="Q18" i="3" s="1"/>
  <c r="H18" i="12"/>
  <c r="J17" i="12"/>
  <c r="N17" i="12" s="1"/>
  <c r="N17" i="17" s="1"/>
  <c r="N17" i="19" s="1"/>
  <c r="N17" i="21" s="1"/>
  <c r="N17" i="23" s="1"/>
  <c r="I17" i="12"/>
  <c r="Q17" i="3" s="1"/>
  <c r="H17" i="12"/>
  <c r="J16" i="12"/>
  <c r="N16" i="12" s="1"/>
  <c r="N16" i="17" s="1"/>
  <c r="N16" i="19" s="1"/>
  <c r="N16" i="21" s="1"/>
  <c r="N16" i="23" s="1"/>
  <c r="I16" i="12"/>
  <c r="Q16" i="3" s="1"/>
  <c r="H16" i="12"/>
  <c r="J15" i="12"/>
  <c r="N15" i="12" s="1"/>
  <c r="N15" i="17" s="1"/>
  <c r="N15" i="19" s="1"/>
  <c r="N15" i="21" s="1"/>
  <c r="N15" i="23" s="1"/>
  <c r="I15" i="12"/>
  <c r="Q15" i="3" s="1"/>
  <c r="H15" i="12"/>
  <c r="J14" i="12"/>
  <c r="N14" i="12" s="1"/>
  <c r="N14" i="17" s="1"/>
  <c r="N14" i="19" s="1"/>
  <c r="N14" i="21" s="1"/>
  <c r="N14" i="23" s="1"/>
  <c r="I14" i="12"/>
  <c r="Q14" i="3" s="1"/>
  <c r="H14" i="12"/>
  <c r="J13" i="12"/>
  <c r="N13" i="12" s="1"/>
  <c r="N13" i="17" s="1"/>
  <c r="N13" i="19" s="1"/>
  <c r="N13" i="21" s="1"/>
  <c r="N13" i="23" s="1"/>
  <c r="I13" i="12"/>
  <c r="Q13" i="3" s="1"/>
  <c r="H13" i="12"/>
  <c r="J12" i="12"/>
  <c r="N12" i="12" s="1"/>
  <c r="N12" i="17" s="1"/>
  <c r="N12" i="19" s="1"/>
  <c r="N12" i="21" s="1"/>
  <c r="N12" i="23" s="1"/>
  <c r="I12" i="12"/>
  <c r="Q12" i="3" s="1"/>
  <c r="H12" i="12"/>
  <c r="G12" i="12" s="1"/>
  <c r="G16" i="12"/>
  <c r="G20" i="12"/>
  <c r="G24" i="12"/>
  <c r="G28" i="12"/>
  <c r="G32" i="12"/>
  <c r="G36" i="12"/>
  <c r="G40"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B22" i="12"/>
  <c r="A22" i="12"/>
  <c r="B21" i="12"/>
  <c r="A21" i="12"/>
  <c r="B20" i="12"/>
  <c r="A20" i="12"/>
  <c r="B19" i="12"/>
  <c r="A19" i="12"/>
  <c r="B18" i="12"/>
  <c r="A18" i="12"/>
  <c r="B17" i="12"/>
  <c r="A17" i="12"/>
  <c r="B16" i="12"/>
  <c r="A16" i="12"/>
  <c r="B15" i="12"/>
  <c r="A15" i="12"/>
  <c r="B14" i="12"/>
  <c r="A14" i="12"/>
  <c r="B13" i="12"/>
  <c r="A13" i="12"/>
  <c r="B12" i="12"/>
  <c r="A12" i="12"/>
  <c r="D15" i="26"/>
  <c r="D13" i="26"/>
  <c r="D11" i="26"/>
  <c r="D9" i="26"/>
  <c r="D7" i="26"/>
  <c r="C15" i="26"/>
  <c r="C13" i="26"/>
  <c r="C11" i="26"/>
  <c r="C9" i="26"/>
  <c r="C7" i="26"/>
  <c r="G15" i="12" l="1"/>
  <c r="G19" i="12"/>
  <c r="G23" i="12"/>
  <c r="G25" i="12"/>
  <c r="G27" i="12"/>
  <c r="G29" i="12"/>
  <c r="G31" i="12"/>
  <c r="G33" i="12"/>
  <c r="G35" i="12"/>
  <c r="G37" i="12"/>
  <c r="G39" i="12"/>
  <c r="G38" i="12"/>
  <c r="G34" i="12"/>
  <c r="G30" i="12"/>
  <c r="G26" i="12"/>
  <c r="G22" i="12"/>
  <c r="G18" i="12"/>
  <c r="G14" i="12"/>
  <c r="G14" i="17"/>
  <c r="G18" i="17"/>
  <c r="G22" i="17"/>
  <c r="G26" i="17"/>
  <c r="G30" i="17"/>
  <c r="G36" i="17"/>
  <c r="G40" i="17"/>
  <c r="G12" i="21"/>
  <c r="G17" i="12"/>
  <c r="G13" i="12"/>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32" i="17"/>
  <c r="G21" i="12"/>
  <c r="G13" i="17"/>
  <c r="G15" i="17"/>
  <c r="G17" i="17"/>
  <c r="G19" i="17"/>
  <c r="G21" i="17"/>
  <c r="G23" i="17"/>
  <c r="G25" i="17"/>
  <c r="G27" i="17"/>
  <c r="G29" i="17"/>
  <c r="G31" i="17"/>
  <c r="G33" i="17"/>
  <c r="G35" i="17"/>
  <c r="G37" i="17"/>
  <c r="G39" i="17"/>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AL60" i="10"/>
  <c r="AL59" i="10"/>
  <c r="AL58" i="10"/>
  <c r="AL57" i="10"/>
  <c r="AL56" i="10"/>
  <c r="AL55" i="10"/>
  <c r="AL54" i="10"/>
  <c r="AL49" i="10"/>
  <c r="AL42" i="10"/>
  <c r="AL41" i="10"/>
  <c r="AL40" i="10"/>
  <c r="AL39" i="10"/>
  <c r="AL38" i="10"/>
  <c r="AL37" i="10"/>
  <c r="AL36" i="10"/>
  <c r="AL35" i="10"/>
  <c r="AL34" i="10"/>
  <c r="AL33" i="10"/>
  <c r="AL32" i="10"/>
  <c r="AL31" i="10"/>
  <c r="AL30" i="10"/>
  <c r="AL29" i="10"/>
  <c r="AL28" i="10"/>
  <c r="AL27" i="10"/>
  <c r="AL26" i="10"/>
  <c r="AL25" i="10"/>
  <c r="AL24" i="10"/>
  <c r="AL23" i="10"/>
  <c r="AL22" i="10"/>
  <c r="AL21" i="10"/>
  <c r="AL20" i="10"/>
  <c r="AL19" i="10"/>
  <c r="AL18" i="10"/>
  <c r="AL17" i="10"/>
  <c r="AL16" i="10"/>
  <c r="AL15" i="10"/>
  <c r="AL14" i="10"/>
  <c r="AL13" i="10"/>
  <c r="AL12" i="10"/>
  <c r="AH60" i="10"/>
  <c r="AH59" i="10"/>
  <c r="AH58" i="10"/>
  <c r="AH57" i="10"/>
  <c r="AH56" i="10"/>
  <c r="AH55" i="10"/>
  <c r="AH54" i="10"/>
  <c r="AH49" i="10"/>
  <c r="AH42" i="10"/>
  <c r="AH41" i="10"/>
  <c r="AH40" i="10"/>
  <c r="AH39" i="10"/>
  <c r="AH38" i="10"/>
  <c r="AH37" i="10"/>
  <c r="AH36" i="10"/>
  <c r="AH35" i="10"/>
  <c r="AH34" i="10"/>
  <c r="AH33" i="10"/>
  <c r="AH32" i="10"/>
  <c r="AH31" i="10"/>
  <c r="AH30" i="10"/>
  <c r="AH29" i="10"/>
  <c r="AH28" i="10"/>
  <c r="AH27" i="10"/>
  <c r="AH26" i="10"/>
  <c r="AH25" i="10"/>
  <c r="AH24" i="10"/>
  <c r="AH23" i="10"/>
  <c r="AH22" i="10"/>
  <c r="AH21" i="10"/>
  <c r="AH20" i="10"/>
  <c r="AH19" i="10"/>
  <c r="AH18" i="10"/>
  <c r="AH17" i="10"/>
  <c r="AH16" i="10"/>
  <c r="AH15" i="10"/>
  <c r="AH14" i="10"/>
  <c r="AH13" i="10"/>
  <c r="AH12" i="10"/>
  <c r="AD60" i="10"/>
  <c r="AD59" i="10"/>
  <c r="AD58" i="10"/>
  <c r="AD57" i="10"/>
  <c r="AD56" i="10"/>
  <c r="AD55" i="10"/>
  <c r="AD54" i="10"/>
  <c r="AD49" i="10"/>
  <c r="AD42" i="10"/>
  <c r="AD41" i="10"/>
  <c r="AD40" i="10"/>
  <c r="AD39" i="10"/>
  <c r="AD38" i="10"/>
  <c r="AD37" i="10"/>
  <c r="AD36" i="10"/>
  <c r="AD35" i="10"/>
  <c r="AD34" i="10"/>
  <c r="AD33" i="10"/>
  <c r="AD32" i="10"/>
  <c r="AD31" i="10"/>
  <c r="AD30" i="10"/>
  <c r="AD29" i="10"/>
  <c r="AD28" i="10"/>
  <c r="AD27" i="10"/>
  <c r="AD26" i="10"/>
  <c r="AD25" i="10"/>
  <c r="AD24" i="10"/>
  <c r="AD23" i="10"/>
  <c r="AD22" i="10"/>
  <c r="AD21" i="10"/>
  <c r="AD20" i="10"/>
  <c r="AD19" i="10"/>
  <c r="AD18" i="10"/>
  <c r="AD17" i="10"/>
  <c r="AD16" i="10"/>
  <c r="AD15" i="10"/>
  <c r="AD14" i="10"/>
  <c r="AD13" i="10"/>
  <c r="AD12" i="10"/>
  <c r="Z60" i="10"/>
  <c r="Z59" i="10"/>
  <c r="Z58" i="10"/>
  <c r="Z57" i="10"/>
  <c r="Z56" i="10"/>
  <c r="Z55" i="10"/>
  <c r="Z54" i="10"/>
  <c r="Z49" i="10"/>
  <c r="Z42" i="10"/>
  <c r="Z41" i="10"/>
  <c r="Z40" i="10"/>
  <c r="Z39" i="10"/>
  <c r="Z38" i="10"/>
  <c r="Z37" i="10"/>
  <c r="Z36" i="10"/>
  <c r="Z35" i="10"/>
  <c r="Z34" i="10"/>
  <c r="Z33" i="10"/>
  <c r="Z32" i="10"/>
  <c r="Z31" i="10"/>
  <c r="Z30" i="10"/>
  <c r="Z29" i="10"/>
  <c r="Z28" i="10"/>
  <c r="Z27" i="10"/>
  <c r="Z26" i="10"/>
  <c r="Z25" i="10"/>
  <c r="Z24" i="10"/>
  <c r="Z23" i="10"/>
  <c r="Z22" i="10"/>
  <c r="Z21" i="10"/>
  <c r="Z20" i="10"/>
  <c r="Z19" i="10"/>
  <c r="Z18" i="10"/>
  <c r="Z17" i="10"/>
  <c r="Z16" i="10"/>
  <c r="Z15" i="10"/>
  <c r="Z14" i="10"/>
  <c r="Z13" i="10"/>
  <c r="Z12" i="10"/>
  <c r="F60" i="10"/>
  <c r="F59" i="10"/>
  <c r="F58" i="10"/>
  <c r="F57" i="10"/>
  <c r="F56" i="10"/>
  <c r="F55" i="10"/>
  <c r="F54" i="10"/>
  <c r="F49"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D60" i="10"/>
  <c r="D59" i="10"/>
  <c r="D58" i="10"/>
  <c r="D57" i="10"/>
  <c r="D56" i="10"/>
  <c r="D55" i="10"/>
  <c r="D54" i="10"/>
  <c r="D49"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Z7" i="10"/>
  <c r="AL7" i="10"/>
  <c r="AH7" i="10"/>
  <c r="AD7" i="10"/>
  <c r="V7" i="10"/>
  <c r="U7" i="10"/>
  <c r="T7" i="10"/>
  <c r="S7" i="10"/>
  <c r="V5" i="10"/>
  <c r="A7" i="26" s="1"/>
  <c r="Z5" i="10"/>
  <c r="A9" i="26" s="1"/>
  <c r="AD5" i="10"/>
  <c r="A11" i="26" s="1"/>
  <c r="AH5" i="10"/>
  <c r="A13" i="26" s="1"/>
  <c r="AL5" i="10"/>
  <c r="A15" i="26" s="1"/>
  <c r="D16" i="22" l="1"/>
  <c r="D16" i="20"/>
  <c r="D16" i="3"/>
  <c r="D16" i="18"/>
  <c r="D16" i="16"/>
  <c r="D16" i="17"/>
  <c r="D16" i="23"/>
  <c r="D16" i="21"/>
  <c r="D16" i="12"/>
  <c r="D16" i="19"/>
  <c r="D18" i="22"/>
  <c r="D18" i="20"/>
  <c r="D18" i="18"/>
  <c r="D18" i="16"/>
  <c r="D18" i="3"/>
  <c r="D18" i="12"/>
  <c r="D18" i="17"/>
  <c r="D18" i="23"/>
  <c r="D18" i="21"/>
  <c r="D18" i="19"/>
  <c r="D20" i="22"/>
  <c r="D20" i="20"/>
  <c r="D20" i="18"/>
  <c r="D20" i="16"/>
  <c r="D20" i="3"/>
  <c r="D20" i="12"/>
  <c r="D20" i="17"/>
  <c r="D20" i="23"/>
  <c r="D20" i="21"/>
  <c r="D20" i="19"/>
  <c r="D22" i="22"/>
  <c r="D22" i="20"/>
  <c r="D22" i="18"/>
  <c r="D22" i="16"/>
  <c r="D22" i="3"/>
  <c r="D22" i="12"/>
  <c r="D22" i="17"/>
  <c r="D22" i="23"/>
  <c r="D22" i="21"/>
  <c r="D22" i="19"/>
  <c r="D24" i="22"/>
  <c r="D24" i="20"/>
  <c r="D24" i="18"/>
  <c r="D24" i="16"/>
  <c r="D24" i="3"/>
  <c r="D24" i="12"/>
  <c r="D24" i="17"/>
  <c r="D24" i="23"/>
  <c r="D24" i="21"/>
  <c r="D24" i="19"/>
  <c r="D26" i="22"/>
  <c r="D26" i="20"/>
  <c r="D26" i="18"/>
  <c r="D26" i="16"/>
  <c r="D26" i="3"/>
  <c r="D26" i="12"/>
  <c r="D26" i="17"/>
  <c r="D26" i="23"/>
  <c r="D26" i="21"/>
  <c r="D26" i="19"/>
  <c r="D28" i="22"/>
  <c r="D28" i="20"/>
  <c r="D28" i="18"/>
  <c r="D28" i="16"/>
  <c r="D28" i="3"/>
  <c r="D28" i="12"/>
  <c r="D28" i="17"/>
  <c r="D28" i="23"/>
  <c r="D28" i="21"/>
  <c r="D28" i="19"/>
  <c r="D30" i="22"/>
  <c r="D30" i="20"/>
  <c r="D30" i="18"/>
  <c r="D30" i="16"/>
  <c r="D30" i="3"/>
  <c r="D30" i="12"/>
  <c r="D30" i="17"/>
  <c r="D30" i="23"/>
  <c r="D30" i="21"/>
  <c r="D30" i="19"/>
  <c r="D32" i="22"/>
  <c r="D32" i="20"/>
  <c r="D32" i="18"/>
  <c r="D32" i="16"/>
  <c r="D32" i="3"/>
  <c r="D32" i="12"/>
  <c r="D32" i="17"/>
  <c r="D32" i="23"/>
  <c r="D32" i="21"/>
  <c r="D32" i="19"/>
  <c r="D34" i="22"/>
  <c r="D34" i="20"/>
  <c r="D34" i="18"/>
  <c r="D34" i="16"/>
  <c r="D34" i="3"/>
  <c r="D34" i="12"/>
  <c r="D34" i="17"/>
  <c r="D34" i="23"/>
  <c r="D34" i="21"/>
  <c r="D34" i="19"/>
  <c r="D36" i="22"/>
  <c r="D36" i="20"/>
  <c r="D36" i="18"/>
  <c r="D36" i="16"/>
  <c r="D36" i="3"/>
  <c r="D36" i="12"/>
  <c r="D36" i="17"/>
  <c r="D36" i="23"/>
  <c r="D36" i="21"/>
  <c r="D36" i="19"/>
  <c r="D38" i="22"/>
  <c r="D38" i="20"/>
  <c r="D38" i="18"/>
  <c r="D38" i="16"/>
  <c r="D38" i="3"/>
  <c r="D38" i="12"/>
  <c r="D38" i="17"/>
  <c r="D38" i="23"/>
  <c r="D38" i="21"/>
  <c r="D38" i="19"/>
  <c r="D40" i="22"/>
  <c r="D40" i="20"/>
  <c r="D40" i="18"/>
  <c r="D40" i="16"/>
  <c r="D40" i="3"/>
  <c r="D40" i="12"/>
  <c r="D40" i="17"/>
  <c r="D40" i="23"/>
  <c r="D40" i="21"/>
  <c r="D40" i="19"/>
  <c r="D60" i="22"/>
  <c r="D60" i="20"/>
  <c r="D60" i="18"/>
  <c r="F17" i="22"/>
  <c r="F17" i="20"/>
  <c r="F17" i="18"/>
  <c r="F17" i="16"/>
  <c r="F17" i="3"/>
  <c r="F17" i="12"/>
  <c r="F17" i="17"/>
  <c r="F17" i="23"/>
  <c r="F17" i="21"/>
  <c r="F17" i="19"/>
  <c r="F19" i="22"/>
  <c r="F19" i="20"/>
  <c r="F19" i="18"/>
  <c r="F19" i="16"/>
  <c r="F19" i="3"/>
  <c r="F19" i="12"/>
  <c r="F19" i="17"/>
  <c r="F19" i="23"/>
  <c r="F19" i="21"/>
  <c r="F19" i="19"/>
  <c r="F21" i="22"/>
  <c r="F21" i="20"/>
  <c r="F21" i="18"/>
  <c r="F21" i="16"/>
  <c r="F21" i="3"/>
  <c r="F21" i="12"/>
  <c r="F21" i="17"/>
  <c r="F21" i="23"/>
  <c r="F21" i="21"/>
  <c r="F21" i="19"/>
  <c r="F23" i="22"/>
  <c r="F23" i="20"/>
  <c r="F23" i="18"/>
  <c r="F23" i="16"/>
  <c r="F23" i="3"/>
  <c r="F23" i="12"/>
  <c r="F23" i="17"/>
  <c r="F23" i="23"/>
  <c r="F23" i="21"/>
  <c r="F23" i="19"/>
  <c r="F25" i="22"/>
  <c r="F25" i="20"/>
  <c r="F25" i="18"/>
  <c r="F25" i="16"/>
  <c r="F25" i="3"/>
  <c r="F25" i="12"/>
  <c r="F25" i="17"/>
  <c r="F25" i="23"/>
  <c r="F25" i="21"/>
  <c r="F25" i="19"/>
  <c r="F27" i="22"/>
  <c r="F27" i="20"/>
  <c r="F27" i="18"/>
  <c r="F27" i="16"/>
  <c r="F27" i="3"/>
  <c r="F27" i="12"/>
  <c r="F27" i="17"/>
  <c r="F27" i="23"/>
  <c r="F27" i="21"/>
  <c r="F27" i="19"/>
  <c r="F29" i="22"/>
  <c r="F29" i="20"/>
  <c r="F29" i="18"/>
  <c r="F29" i="16"/>
  <c r="F29" i="3"/>
  <c r="F29" i="12"/>
  <c r="F29" i="17"/>
  <c r="F29" i="23"/>
  <c r="F29" i="21"/>
  <c r="F29" i="19"/>
  <c r="F31" i="22"/>
  <c r="F31" i="20"/>
  <c r="F31" i="18"/>
  <c r="F31" i="16"/>
  <c r="F31" i="3"/>
  <c r="F31" i="12"/>
  <c r="F31" i="17"/>
  <c r="F31" i="23"/>
  <c r="F31" i="21"/>
  <c r="F31" i="19"/>
  <c r="F33" i="22"/>
  <c r="F33" i="20"/>
  <c r="F33" i="18"/>
  <c r="F33" i="16"/>
  <c r="F33" i="3"/>
  <c r="F33" i="12"/>
  <c r="F33" i="17"/>
  <c r="F33" i="23"/>
  <c r="F33" i="21"/>
  <c r="F33" i="19"/>
  <c r="F35" i="22"/>
  <c r="F35" i="20"/>
  <c r="F35" i="18"/>
  <c r="F35" i="16"/>
  <c r="F35" i="3"/>
  <c r="F35" i="12"/>
  <c r="F35" i="17"/>
  <c r="F35" i="23"/>
  <c r="F35" i="21"/>
  <c r="F35" i="19"/>
  <c r="F37" i="22"/>
  <c r="F37" i="20"/>
  <c r="F37" i="18"/>
  <c r="F37" i="16"/>
  <c r="F37" i="3"/>
  <c r="F37" i="12"/>
  <c r="F37" i="17"/>
  <c r="F37" i="23"/>
  <c r="F37" i="21"/>
  <c r="F37" i="19"/>
  <c r="F39" i="22"/>
  <c r="F39" i="20"/>
  <c r="F39" i="18"/>
  <c r="F39" i="16"/>
  <c r="F39" i="3"/>
  <c r="F39" i="12"/>
  <c r="F39" i="17"/>
  <c r="F39" i="23"/>
  <c r="F39" i="21"/>
  <c r="F39" i="19"/>
  <c r="D17" i="22"/>
  <c r="D17" i="20"/>
  <c r="D17" i="18"/>
  <c r="D17" i="16"/>
  <c r="D17" i="3"/>
  <c r="D17" i="12"/>
  <c r="D17" i="17"/>
  <c r="D17" i="23"/>
  <c r="D17" i="21"/>
  <c r="D17" i="19"/>
  <c r="D19" i="22"/>
  <c r="D19" i="20"/>
  <c r="D19" i="18"/>
  <c r="D19" i="16"/>
  <c r="D19" i="3"/>
  <c r="D19" i="12"/>
  <c r="D19" i="17"/>
  <c r="D19" i="23"/>
  <c r="D19" i="21"/>
  <c r="D19" i="19"/>
  <c r="D21" i="22"/>
  <c r="D21" i="20"/>
  <c r="D21" i="18"/>
  <c r="D21" i="16"/>
  <c r="D21" i="3"/>
  <c r="D21" i="12"/>
  <c r="D21" i="17"/>
  <c r="D21" i="23"/>
  <c r="D21" i="21"/>
  <c r="D21" i="19"/>
  <c r="D23" i="22"/>
  <c r="D23" i="20"/>
  <c r="D23" i="18"/>
  <c r="D23" i="16"/>
  <c r="D23" i="3"/>
  <c r="D23" i="12"/>
  <c r="D23" i="17"/>
  <c r="D23" i="23"/>
  <c r="D23" i="21"/>
  <c r="D23" i="19"/>
  <c r="D25" i="22"/>
  <c r="D25" i="20"/>
  <c r="D25" i="18"/>
  <c r="D25" i="16"/>
  <c r="D25" i="3"/>
  <c r="D25" i="12"/>
  <c r="D25" i="17"/>
  <c r="D25" i="23"/>
  <c r="D25" i="21"/>
  <c r="D25" i="19"/>
  <c r="D27" i="22"/>
  <c r="D27" i="20"/>
  <c r="D27" i="18"/>
  <c r="D27" i="16"/>
  <c r="D27" i="3"/>
  <c r="D27" i="12"/>
  <c r="D27" i="17"/>
  <c r="D27" i="23"/>
  <c r="D27" i="21"/>
  <c r="D27" i="19"/>
  <c r="D29" i="22"/>
  <c r="D29" i="20"/>
  <c r="D29" i="18"/>
  <c r="D29" i="16"/>
  <c r="D29" i="3"/>
  <c r="D29" i="12"/>
  <c r="D29" i="17"/>
  <c r="D29" i="23"/>
  <c r="D29" i="21"/>
  <c r="D29" i="19"/>
  <c r="D31" i="22"/>
  <c r="D31" i="20"/>
  <c r="D31" i="18"/>
  <c r="D31" i="16"/>
  <c r="D31" i="3"/>
  <c r="D31" i="12"/>
  <c r="D31" i="17"/>
  <c r="D31" i="23"/>
  <c r="D31" i="21"/>
  <c r="D31" i="19"/>
  <c r="D33" i="22"/>
  <c r="D33" i="20"/>
  <c r="D33" i="18"/>
  <c r="D33" i="16"/>
  <c r="D33" i="3"/>
  <c r="D33" i="12"/>
  <c r="D33" i="17"/>
  <c r="D33" i="23"/>
  <c r="D33" i="21"/>
  <c r="D33" i="19"/>
  <c r="D35" i="22"/>
  <c r="D35" i="20"/>
  <c r="D35" i="18"/>
  <c r="D35" i="16"/>
  <c r="D35" i="3"/>
  <c r="D35" i="12"/>
  <c r="D35" i="17"/>
  <c r="D35" i="23"/>
  <c r="D35" i="21"/>
  <c r="D35" i="19"/>
  <c r="D37" i="22"/>
  <c r="D37" i="20"/>
  <c r="D37" i="18"/>
  <c r="D37" i="16"/>
  <c r="D37" i="3"/>
  <c r="D37" i="12"/>
  <c r="D37" i="17"/>
  <c r="D37" i="23"/>
  <c r="D37" i="21"/>
  <c r="D37" i="19"/>
  <c r="D39" i="22"/>
  <c r="D39" i="20"/>
  <c r="D39" i="18"/>
  <c r="D39" i="16"/>
  <c r="D39" i="3"/>
  <c r="D39" i="12"/>
  <c r="D39" i="17"/>
  <c r="D39" i="23"/>
  <c r="D39" i="21"/>
  <c r="D39" i="19"/>
  <c r="F18" i="22"/>
  <c r="F18" i="20"/>
  <c r="F18" i="18"/>
  <c r="F18" i="16"/>
  <c r="F18" i="3"/>
  <c r="F18" i="12"/>
  <c r="F18" i="17"/>
  <c r="F18" i="23"/>
  <c r="F18" i="21"/>
  <c r="F18" i="19"/>
  <c r="F20" i="22"/>
  <c r="F20" i="20"/>
  <c r="F20" i="18"/>
  <c r="F20" i="16"/>
  <c r="F20" i="3"/>
  <c r="F20" i="12"/>
  <c r="F20" i="17"/>
  <c r="F20" i="23"/>
  <c r="F20" i="21"/>
  <c r="F20" i="19"/>
  <c r="F22" i="22"/>
  <c r="F22" i="20"/>
  <c r="F22" i="18"/>
  <c r="F22" i="16"/>
  <c r="F22" i="3"/>
  <c r="F22" i="12"/>
  <c r="F22" i="17"/>
  <c r="F22" i="23"/>
  <c r="F22" i="21"/>
  <c r="F22" i="19"/>
  <c r="F24" i="22"/>
  <c r="F24" i="20"/>
  <c r="F24" i="18"/>
  <c r="F24" i="16"/>
  <c r="F24" i="3"/>
  <c r="F24" i="12"/>
  <c r="F24" i="17"/>
  <c r="F24" i="23"/>
  <c r="F24" i="21"/>
  <c r="F24" i="19"/>
  <c r="F26" i="22"/>
  <c r="F26" i="20"/>
  <c r="F26" i="18"/>
  <c r="F26" i="16"/>
  <c r="F26" i="3"/>
  <c r="F26" i="12"/>
  <c r="F26" i="17"/>
  <c r="F26" i="23"/>
  <c r="F26" i="21"/>
  <c r="F26" i="19"/>
  <c r="F28" i="22"/>
  <c r="F28" i="20"/>
  <c r="F28" i="18"/>
  <c r="F28" i="16"/>
  <c r="F28" i="3"/>
  <c r="F28" i="12"/>
  <c r="F28" i="17"/>
  <c r="F28" i="23"/>
  <c r="F28" i="21"/>
  <c r="F28" i="19"/>
  <c r="F30" i="22"/>
  <c r="F30" i="20"/>
  <c r="F30" i="18"/>
  <c r="F30" i="16"/>
  <c r="F30" i="3"/>
  <c r="F30" i="12"/>
  <c r="F30" i="17"/>
  <c r="F30" i="23"/>
  <c r="F30" i="21"/>
  <c r="F30" i="19"/>
  <c r="F32" i="22"/>
  <c r="F32" i="20"/>
  <c r="F32" i="18"/>
  <c r="F32" i="16"/>
  <c r="F32" i="3"/>
  <c r="F32" i="12"/>
  <c r="F32" i="17"/>
  <c r="F32" i="23"/>
  <c r="F32" i="21"/>
  <c r="F32" i="19"/>
  <c r="F34" i="22"/>
  <c r="F34" i="20"/>
  <c r="F34" i="18"/>
  <c r="F34" i="16"/>
  <c r="F34" i="3"/>
  <c r="F34" i="12"/>
  <c r="F34" i="17"/>
  <c r="F34" i="23"/>
  <c r="F34" i="21"/>
  <c r="F34" i="19"/>
  <c r="F36" i="22"/>
  <c r="F36" i="20"/>
  <c r="F36" i="18"/>
  <c r="F36" i="16"/>
  <c r="F36" i="3"/>
  <c r="F36" i="12"/>
  <c r="F36" i="17"/>
  <c r="F36" i="23"/>
  <c r="F36" i="21"/>
  <c r="F36" i="19"/>
  <c r="F38" i="22"/>
  <c r="F38" i="20"/>
  <c r="F38" i="18"/>
  <c r="F38" i="16"/>
  <c r="F38" i="3"/>
  <c r="F38" i="12"/>
  <c r="F38" i="17"/>
  <c r="F38" i="23"/>
  <c r="F38" i="21"/>
  <c r="F38" i="19"/>
  <c r="F40" i="22"/>
  <c r="F40" i="20"/>
  <c r="F40" i="18"/>
  <c r="F40" i="16"/>
  <c r="F40" i="3"/>
  <c r="F40" i="12"/>
  <c r="F40" i="17"/>
  <c r="F40" i="23"/>
  <c r="F40" i="21"/>
  <c r="F40" i="19"/>
  <c r="F60" i="22"/>
  <c r="F60" i="20"/>
  <c r="F60" i="18"/>
  <c r="F16" i="22"/>
  <c r="F16" i="18"/>
  <c r="F16" i="17"/>
  <c r="F16" i="12"/>
  <c r="F16" i="23"/>
  <c r="F16" i="19"/>
  <c r="F16" i="20"/>
  <c r="F16" i="16"/>
  <c r="F16" i="3"/>
  <c r="F16" i="21"/>
  <c r="R7" i="10"/>
  <c r="A21" i="26" l="1"/>
  <c r="Q11" i="22" l="1"/>
  <c r="Q11" i="20"/>
  <c r="Q11" i="18"/>
  <c r="Q11" i="16"/>
  <c r="Q11" i="3"/>
  <c r="K9" i="23" l="1"/>
  <c r="G9" i="23"/>
  <c r="K9" i="21"/>
  <c r="G9" i="21"/>
  <c r="K9" i="19"/>
  <c r="G9" i="19"/>
  <c r="K9" i="17"/>
  <c r="G9" i="17"/>
  <c r="L9" i="12" l="1"/>
  <c r="K9" i="12"/>
  <c r="M61" i="12"/>
  <c r="G9" i="12"/>
  <c r="J11" i="26"/>
  <c r="U11" i="10"/>
  <c r="U61" i="10" s="1"/>
  <c r="T11" i="10"/>
  <c r="T61" i="10" s="1"/>
  <c r="S11" i="10"/>
  <c r="M9" i="19" l="1"/>
  <c r="F23" i="26"/>
  <c r="R11" i="10"/>
  <c r="D25" i="26" l="1"/>
  <c r="K61" i="23"/>
  <c r="E27" i="26" s="1"/>
  <c r="O9" i="22" l="1"/>
  <c r="O9" i="20"/>
  <c r="O9" i="18"/>
  <c r="O9" i="16"/>
  <c r="O9" i="3"/>
  <c r="M10" i="17"/>
  <c r="K10" i="17"/>
  <c r="K10" i="12"/>
  <c r="Q61" i="22" l="1"/>
  <c r="Q61" i="18"/>
  <c r="Q61" i="16"/>
  <c r="Q61" i="3"/>
  <c r="J5" i="26"/>
  <c r="I5" i="26"/>
  <c r="H5" i="26"/>
  <c r="G5" i="26"/>
  <c r="B5" i="26"/>
  <c r="A27" i="26"/>
  <c r="A26" i="26"/>
  <c r="A25" i="26"/>
  <c r="A24" i="26"/>
  <c r="A23" i="26"/>
  <c r="A1" i="26"/>
  <c r="A1" i="22"/>
  <c r="A1" i="20"/>
  <c r="A1" i="18"/>
  <c r="A1" i="16"/>
  <c r="N9" i="22"/>
  <c r="M9" i="22"/>
  <c r="L9" i="22"/>
  <c r="K9" i="22"/>
  <c r="J9" i="22"/>
  <c r="I9" i="22"/>
  <c r="H9" i="22"/>
  <c r="G9" i="22"/>
  <c r="F9" i="22"/>
  <c r="E9" i="22"/>
  <c r="D9" i="22"/>
  <c r="C9" i="22"/>
  <c r="B9" i="22"/>
  <c r="A9" i="22"/>
  <c r="Q61" i="20"/>
  <c r="N9" i="20"/>
  <c r="M9" i="20"/>
  <c r="L9" i="20"/>
  <c r="K9" i="20"/>
  <c r="J9" i="20"/>
  <c r="I9" i="20"/>
  <c r="H9" i="20"/>
  <c r="G9" i="20"/>
  <c r="F9" i="20"/>
  <c r="E9" i="20"/>
  <c r="D9" i="20"/>
  <c r="C9" i="20"/>
  <c r="B9" i="20"/>
  <c r="A9" i="20"/>
  <c r="N9" i="18"/>
  <c r="M9" i="18"/>
  <c r="L9" i="18"/>
  <c r="K9" i="18"/>
  <c r="J9" i="18"/>
  <c r="I9" i="18"/>
  <c r="H9" i="18"/>
  <c r="G9" i="18"/>
  <c r="F9" i="18"/>
  <c r="E9" i="18"/>
  <c r="D9" i="18"/>
  <c r="C9" i="18"/>
  <c r="B9" i="18"/>
  <c r="A9" i="18"/>
  <c r="A11" i="16"/>
  <c r="N9" i="16"/>
  <c r="M9" i="16"/>
  <c r="L9" i="16"/>
  <c r="K9" i="16"/>
  <c r="J9" i="16"/>
  <c r="I9" i="16"/>
  <c r="H9" i="16"/>
  <c r="G9" i="16"/>
  <c r="F9" i="16"/>
  <c r="E9" i="16"/>
  <c r="D9" i="16"/>
  <c r="C9" i="16"/>
  <c r="B9" i="16"/>
  <c r="A9" i="16"/>
  <c r="A1" i="3"/>
  <c r="I17" i="26" l="1"/>
  <c r="J15" i="26"/>
  <c r="M9" i="23" s="1"/>
  <c r="J13" i="26"/>
  <c r="M9" i="21" s="1"/>
  <c r="J9" i="26"/>
  <c r="M9" i="17" s="1"/>
  <c r="J7" i="26"/>
  <c r="M9" i="12" s="1"/>
  <c r="D24" i="26" l="1"/>
  <c r="D23" i="26"/>
  <c r="D26" i="26"/>
  <c r="D27" i="26"/>
  <c r="J17" i="26"/>
  <c r="D28" i="26" l="1"/>
  <c r="K61" i="21"/>
  <c r="M61" i="21"/>
  <c r="F26" i="26" s="1"/>
  <c r="K61" i="19"/>
  <c r="M61" i="19"/>
  <c r="F25" i="26" s="1"/>
  <c r="K61" i="17"/>
  <c r="M61" i="17"/>
  <c r="F24" i="26" s="1"/>
  <c r="E26" i="26" l="1"/>
  <c r="E24" i="26"/>
  <c r="E25" i="26"/>
  <c r="M10" i="23"/>
  <c r="K10" i="23"/>
  <c r="I61" i="23"/>
  <c r="K63" i="23" s="1"/>
  <c r="A1" i="23"/>
  <c r="M10" i="21"/>
  <c r="K10" i="21"/>
  <c r="I61" i="21"/>
  <c r="K63" i="21" s="1"/>
  <c r="A1" i="21"/>
  <c r="I61" i="17"/>
  <c r="K63" i="17" s="1"/>
  <c r="M10" i="19"/>
  <c r="K10" i="19"/>
  <c r="A1" i="19"/>
  <c r="M61" i="23"/>
  <c r="F27" i="26" s="1"/>
  <c r="F28" i="26" s="1"/>
  <c r="H61" i="23"/>
  <c r="C1" i="22" s="1"/>
  <c r="H61" i="21"/>
  <c r="E1" i="20" s="1"/>
  <c r="H61" i="19"/>
  <c r="C1" i="18" s="1"/>
  <c r="AN61" i="10"/>
  <c r="AO61" i="10"/>
  <c r="AJ61" i="10"/>
  <c r="AK61" i="10"/>
  <c r="AF61" i="10"/>
  <c r="AG61" i="10"/>
  <c r="AB61" i="10"/>
  <c r="AC61" i="10"/>
  <c r="X61" i="10"/>
  <c r="Y61" i="10"/>
  <c r="AM61" i="10"/>
  <c r="AL11" i="10"/>
  <c r="P41" i="22" l="1"/>
  <c r="O41" i="22" s="1"/>
  <c r="P42" i="22"/>
  <c r="O42" i="22" s="1"/>
  <c r="P43" i="22"/>
  <c r="O43" i="22" s="1"/>
  <c r="P44" i="22"/>
  <c r="O44" i="22" s="1"/>
  <c r="P45" i="22"/>
  <c r="O45" i="22" s="1"/>
  <c r="P46" i="22"/>
  <c r="O46" i="22" s="1"/>
  <c r="P47" i="22"/>
  <c r="O47" i="22" s="1"/>
  <c r="P48" i="22"/>
  <c r="O48" i="22" s="1"/>
  <c r="P49" i="22"/>
  <c r="O49" i="22" s="1"/>
  <c r="P50" i="22"/>
  <c r="O50" i="22" s="1"/>
  <c r="P51" i="22"/>
  <c r="O51" i="22" s="1"/>
  <c r="P52" i="22"/>
  <c r="O52" i="22" s="1"/>
  <c r="P53" i="22"/>
  <c r="O53" i="22" s="1"/>
  <c r="P54" i="22"/>
  <c r="O54" i="22" s="1"/>
  <c r="P55" i="22"/>
  <c r="O55" i="22" s="1"/>
  <c r="P56" i="22"/>
  <c r="O56" i="22" s="1"/>
  <c r="P57" i="22"/>
  <c r="O57" i="22" s="1"/>
  <c r="P58" i="22"/>
  <c r="O58" i="22" s="1"/>
  <c r="P59" i="22"/>
  <c r="O59" i="22" s="1"/>
  <c r="P41" i="20"/>
  <c r="O41" i="20" s="1"/>
  <c r="P42" i="20"/>
  <c r="O42" i="20" s="1"/>
  <c r="P43" i="20"/>
  <c r="O43" i="20" s="1"/>
  <c r="P44" i="20"/>
  <c r="O44" i="20" s="1"/>
  <c r="P45" i="20"/>
  <c r="O45" i="20" s="1"/>
  <c r="P46" i="20"/>
  <c r="O46" i="20" s="1"/>
  <c r="P47" i="20"/>
  <c r="O47" i="20" s="1"/>
  <c r="P48" i="20"/>
  <c r="O48" i="20" s="1"/>
  <c r="P49" i="20"/>
  <c r="O49" i="20" s="1"/>
  <c r="P50" i="20"/>
  <c r="O50" i="20" s="1"/>
  <c r="P51" i="20"/>
  <c r="O51" i="20" s="1"/>
  <c r="P52" i="20"/>
  <c r="O52" i="20" s="1"/>
  <c r="P53" i="20"/>
  <c r="O53" i="20" s="1"/>
  <c r="P54" i="20"/>
  <c r="O54" i="20" s="1"/>
  <c r="P55" i="20"/>
  <c r="O55" i="20" s="1"/>
  <c r="P56" i="20"/>
  <c r="O56" i="20" s="1"/>
  <c r="P57" i="20"/>
  <c r="O57" i="20" s="1"/>
  <c r="P58" i="20"/>
  <c r="O58" i="20" s="1"/>
  <c r="P59" i="20"/>
  <c r="O59" i="20" s="1"/>
  <c r="P41" i="18"/>
  <c r="O41" i="18" s="1"/>
  <c r="P42" i="18"/>
  <c r="O42" i="18" s="1"/>
  <c r="P43" i="18"/>
  <c r="O43" i="18" s="1"/>
  <c r="P44" i="18"/>
  <c r="O44" i="18" s="1"/>
  <c r="P45" i="18"/>
  <c r="O45" i="18" s="1"/>
  <c r="P46" i="18"/>
  <c r="O46" i="18" s="1"/>
  <c r="P47" i="18"/>
  <c r="O47" i="18" s="1"/>
  <c r="P48" i="18"/>
  <c r="O48" i="18" s="1"/>
  <c r="P49" i="18"/>
  <c r="O49" i="18" s="1"/>
  <c r="P50" i="18"/>
  <c r="O50" i="18" s="1"/>
  <c r="P51" i="18"/>
  <c r="O51" i="18" s="1"/>
  <c r="P52" i="18"/>
  <c r="O52" i="18" s="1"/>
  <c r="P53" i="18"/>
  <c r="O53" i="18" s="1"/>
  <c r="P54" i="18"/>
  <c r="O54" i="18" s="1"/>
  <c r="P55" i="18"/>
  <c r="O55" i="18" s="1"/>
  <c r="P56" i="18"/>
  <c r="O56" i="18" s="1"/>
  <c r="P57" i="18"/>
  <c r="O57" i="18" s="1"/>
  <c r="P58" i="18"/>
  <c r="O58" i="18" s="1"/>
  <c r="P59" i="18"/>
  <c r="O59" i="18" s="1"/>
  <c r="P11" i="20"/>
  <c r="O11" i="20" s="1"/>
  <c r="P14" i="20"/>
  <c r="O14" i="20" s="1"/>
  <c r="P18" i="20"/>
  <c r="O18" i="20" s="1"/>
  <c r="P22" i="20"/>
  <c r="O22" i="20" s="1"/>
  <c r="P26" i="20"/>
  <c r="O26" i="20" s="1"/>
  <c r="P30" i="20"/>
  <c r="O30" i="20" s="1"/>
  <c r="P34" i="20"/>
  <c r="O34" i="20" s="1"/>
  <c r="P38" i="20"/>
  <c r="O38" i="20" s="1"/>
  <c r="P60" i="20"/>
  <c r="O60" i="20" s="1"/>
  <c r="P13" i="20"/>
  <c r="O13" i="20" s="1"/>
  <c r="P17" i="20"/>
  <c r="O17" i="20" s="1"/>
  <c r="P21" i="20"/>
  <c r="O21" i="20" s="1"/>
  <c r="P25" i="20"/>
  <c r="O25" i="20" s="1"/>
  <c r="P29" i="20"/>
  <c r="O29" i="20" s="1"/>
  <c r="P33" i="20"/>
  <c r="O33" i="20" s="1"/>
  <c r="P37" i="20"/>
  <c r="O37" i="20" s="1"/>
  <c r="P12" i="20"/>
  <c r="O12" i="20" s="1"/>
  <c r="P16" i="20"/>
  <c r="O16" i="20" s="1"/>
  <c r="P20" i="20"/>
  <c r="O20" i="20" s="1"/>
  <c r="P24" i="20"/>
  <c r="O24" i="20" s="1"/>
  <c r="P28" i="20"/>
  <c r="O28" i="20" s="1"/>
  <c r="P32" i="20"/>
  <c r="O32" i="20" s="1"/>
  <c r="P36" i="20"/>
  <c r="O36" i="20" s="1"/>
  <c r="P40" i="20"/>
  <c r="O40" i="20" s="1"/>
  <c r="P15" i="20"/>
  <c r="O15" i="20" s="1"/>
  <c r="P19" i="20"/>
  <c r="O19" i="20" s="1"/>
  <c r="P23" i="20"/>
  <c r="O23" i="20" s="1"/>
  <c r="P27" i="20"/>
  <c r="O27" i="20" s="1"/>
  <c r="P31" i="20"/>
  <c r="O31" i="20" s="1"/>
  <c r="P35" i="20"/>
  <c r="O35" i="20" s="1"/>
  <c r="P39" i="20"/>
  <c r="O39" i="20" s="1"/>
  <c r="P11" i="18"/>
  <c r="O11" i="18" s="1"/>
  <c r="P13" i="18"/>
  <c r="O13" i="18" s="1"/>
  <c r="P17" i="18"/>
  <c r="O17" i="18" s="1"/>
  <c r="P21" i="18"/>
  <c r="O21" i="18" s="1"/>
  <c r="P25" i="18"/>
  <c r="O25" i="18" s="1"/>
  <c r="P29" i="18"/>
  <c r="O29" i="18" s="1"/>
  <c r="P33" i="18"/>
  <c r="O33" i="18" s="1"/>
  <c r="P37" i="18"/>
  <c r="O37" i="18" s="1"/>
  <c r="P12" i="18"/>
  <c r="O12" i="18" s="1"/>
  <c r="P16" i="18"/>
  <c r="O16" i="18" s="1"/>
  <c r="P20" i="18"/>
  <c r="O20" i="18" s="1"/>
  <c r="P24" i="18"/>
  <c r="O24" i="18" s="1"/>
  <c r="P28" i="18"/>
  <c r="O28" i="18" s="1"/>
  <c r="P30" i="18"/>
  <c r="O30" i="18" s="1"/>
  <c r="P34" i="18"/>
  <c r="O34" i="18" s="1"/>
  <c r="P38" i="18"/>
  <c r="O38" i="18" s="1"/>
  <c r="P60" i="18"/>
  <c r="O60" i="18" s="1"/>
  <c r="P15" i="18"/>
  <c r="O15" i="18" s="1"/>
  <c r="P19" i="18"/>
  <c r="O19" i="18" s="1"/>
  <c r="P23" i="18"/>
  <c r="O23" i="18" s="1"/>
  <c r="P27" i="18"/>
  <c r="O27" i="18" s="1"/>
  <c r="P31" i="18"/>
  <c r="O31" i="18" s="1"/>
  <c r="P35" i="18"/>
  <c r="O35" i="18" s="1"/>
  <c r="P39" i="18"/>
  <c r="O39" i="18" s="1"/>
  <c r="P14" i="18"/>
  <c r="O14" i="18" s="1"/>
  <c r="P18" i="18"/>
  <c r="O18" i="18" s="1"/>
  <c r="P22" i="18"/>
  <c r="O22" i="18" s="1"/>
  <c r="P26" i="18"/>
  <c r="O26" i="18" s="1"/>
  <c r="P32" i="18"/>
  <c r="O32" i="18" s="1"/>
  <c r="P36" i="18"/>
  <c r="O36" i="18" s="1"/>
  <c r="P40" i="18"/>
  <c r="O40" i="18" s="1"/>
  <c r="P11" i="22"/>
  <c r="O11" i="22" s="1"/>
  <c r="P15" i="22"/>
  <c r="O15" i="22" s="1"/>
  <c r="P19" i="22"/>
  <c r="O19" i="22" s="1"/>
  <c r="P23" i="22"/>
  <c r="O23" i="22" s="1"/>
  <c r="P27" i="22"/>
  <c r="O27" i="22" s="1"/>
  <c r="P31" i="22"/>
  <c r="O31" i="22" s="1"/>
  <c r="P35" i="22"/>
  <c r="O35" i="22" s="1"/>
  <c r="P39" i="22"/>
  <c r="O39" i="22" s="1"/>
  <c r="P14" i="22"/>
  <c r="O14" i="22" s="1"/>
  <c r="P18" i="22"/>
  <c r="O18" i="22" s="1"/>
  <c r="P22" i="22"/>
  <c r="O22" i="22" s="1"/>
  <c r="P26" i="22"/>
  <c r="O26" i="22" s="1"/>
  <c r="P30" i="22"/>
  <c r="O30" i="22" s="1"/>
  <c r="P34" i="22"/>
  <c r="O34" i="22" s="1"/>
  <c r="P38" i="22"/>
  <c r="O38" i="22" s="1"/>
  <c r="P60" i="22"/>
  <c r="O60" i="22" s="1"/>
  <c r="P13" i="22"/>
  <c r="O13" i="22" s="1"/>
  <c r="P17" i="22"/>
  <c r="O17" i="22" s="1"/>
  <c r="P21" i="22"/>
  <c r="O21" i="22" s="1"/>
  <c r="P25" i="22"/>
  <c r="O25" i="22" s="1"/>
  <c r="P29" i="22"/>
  <c r="O29" i="22" s="1"/>
  <c r="P33" i="22"/>
  <c r="O33" i="22" s="1"/>
  <c r="P37" i="22"/>
  <c r="O37" i="22" s="1"/>
  <c r="P12" i="22"/>
  <c r="O12" i="22" s="1"/>
  <c r="P16" i="22"/>
  <c r="O16" i="22" s="1"/>
  <c r="P20" i="22"/>
  <c r="O20" i="22" s="1"/>
  <c r="P24" i="22"/>
  <c r="O24" i="22" s="1"/>
  <c r="P28" i="22"/>
  <c r="O28" i="22" s="1"/>
  <c r="P32" i="22"/>
  <c r="O32" i="22" s="1"/>
  <c r="P36" i="22"/>
  <c r="O36" i="22" s="1"/>
  <c r="P40" i="22"/>
  <c r="O40" i="22" s="1"/>
  <c r="C25" i="26"/>
  <c r="M15" i="26"/>
  <c r="G24" i="26"/>
  <c r="G26" i="26"/>
  <c r="G27" i="26"/>
  <c r="C26" i="26"/>
  <c r="C27" i="26"/>
  <c r="S61" i="10"/>
  <c r="AL10" i="10"/>
  <c r="B15" i="26"/>
  <c r="J61" i="17"/>
  <c r="M63" i="17" s="1"/>
  <c r="J61" i="19"/>
  <c r="M63" i="19" s="1"/>
  <c r="J61" i="21"/>
  <c r="M63" i="21" s="1"/>
  <c r="I61" i="19"/>
  <c r="K63" i="19" s="1"/>
  <c r="J61" i="23"/>
  <c r="M63" i="23" s="1"/>
  <c r="G61" i="21"/>
  <c r="L11" i="23"/>
  <c r="L11" i="21"/>
  <c r="L11" i="19"/>
  <c r="G61" i="23"/>
  <c r="G61" i="19"/>
  <c r="AL61" i="10"/>
  <c r="B27" i="26" s="1"/>
  <c r="O61" i="22" l="1"/>
  <c r="P61" i="22"/>
  <c r="O61" i="20"/>
  <c r="P61" i="20"/>
  <c r="G25" i="26"/>
  <c r="H25" i="26"/>
  <c r="H27" i="26"/>
  <c r="H26" i="26"/>
  <c r="H24" i="26"/>
  <c r="D17" i="26"/>
  <c r="O61" i="18" l="1"/>
  <c r="P61" i="18"/>
  <c r="A1" i="17"/>
  <c r="K61" i="12"/>
  <c r="I61" i="12"/>
  <c r="K63" i="12" s="1"/>
  <c r="A1" i="12"/>
  <c r="M6" i="7"/>
  <c r="AH11" i="10"/>
  <c r="AD11" i="10"/>
  <c r="Z11" i="10"/>
  <c r="G23" i="26" l="1"/>
  <c r="G28" i="26" s="1"/>
  <c r="E23" i="26"/>
  <c r="E28" i="26" s="1"/>
  <c r="J61" i="12"/>
  <c r="V10" i="10"/>
  <c r="L61" i="12" l="1"/>
  <c r="L61" i="17" s="1"/>
  <c r="L61" i="19" s="1"/>
  <c r="L61" i="21" s="1"/>
  <c r="L61" i="23" s="1"/>
  <c r="M63" i="12"/>
  <c r="N61" i="17"/>
  <c r="H23" i="26"/>
  <c r="H28" i="26" s="1"/>
  <c r="N61" i="12"/>
  <c r="N61" i="19" l="1"/>
  <c r="H61" i="17"/>
  <c r="C1" i="16" s="1"/>
  <c r="AI61" i="10"/>
  <c r="AE61" i="10"/>
  <c r="AA61" i="10"/>
  <c r="N9" i="3"/>
  <c r="M9" i="3"/>
  <c r="L9" i="3"/>
  <c r="K9" i="3"/>
  <c r="J9" i="3"/>
  <c r="I9" i="3"/>
  <c r="H9" i="3"/>
  <c r="G9" i="3"/>
  <c r="F9" i="3"/>
  <c r="E9" i="3"/>
  <c r="D9" i="3"/>
  <c r="C9" i="3"/>
  <c r="B9" i="3"/>
  <c r="A9" i="3"/>
  <c r="P60" i="16" l="1"/>
  <c r="O60" i="16" s="1"/>
  <c r="P53" i="16"/>
  <c r="O53" i="16" s="1"/>
  <c r="P52" i="16"/>
  <c r="O52" i="16" s="1"/>
  <c r="P45" i="16"/>
  <c r="O45" i="16" s="1"/>
  <c r="P44" i="16"/>
  <c r="O44" i="16" s="1"/>
  <c r="P47" i="16"/>
  <c r="O47" i="16" s="1"/>
  <c r="P59" i="16"/>
  <c r="O59" i="16" s="1"/>
  <c r="P58" i="16"/>
  <c r="O58" i="16" s="1"/>
  <c r="P51" i="16"/>
  <c r="O51" i="16" s="1"/>
  <c r="P50" i="16"/>
  <c r="O50" i="16" s="1"/>
  <c r="P43" i="16"/>
  <c r="O43" i="16" s="1"/>
  <c r="P42" i="16"/>
  <c r="O42" i="16" s="1"/>
  <c r="P55" i="16"/>
  <c r="O55" i="16" s="1"/>
  <c r="P54" i="16"/>
  <c r="O54" i="16" s="1"/>
  <c r="P57" i="16"/>
  <c r="O57" i="16" s="1"/>
  <c r="P56" i="16"/>
  <c r="O56" i="16" s="1"/>
  <c r="P49" i="16"/>
  <c r="O49" i="16" s="1"/>
  <c r="P48" i="16"/>
  <c r="O48" i="16" s="1"/>
  <c r="P41" i="16"/>
  <c r="O41" i="16" s="1"/>
  <c r="P46" i="16"/>
  <c r="O46" i="16" s="1"/>
  <c r="P11" i="16"/>
  <c r="O11" i="16" s="1"/>
  <c r="P15" i="16"/>
  <c r="O15" i="16" s="1"/>
  <c r="P19" i="16"/>
  <c r="O19" i="16" s="1"/>
  <c r="P23" i="16"/>
  <c r="O23" i="16" s="1"/>
  <c r="P27" i="16"/>
  <c r="O27" i="16" s="1"/>
  <c r="P31" i="16"/>
  <c r="O31" i="16" s="1"/>
  <c r="P35" i="16"/>
  <c r="O35" i="16" s="1"/>
  <c r="P39" i="16"/>
  <c r="O39" i="16" s="1"/>
  <c r="P12" i="16"/>
  <c r="O12" i="16" s="1"/>
  <c r="P16" i="16"/>
  <c r="O16" i="16" s="1"/>
  <c r="P20" i="16"/>
  <c r="O20" i="16" s="1"/>
  <c r="P24" i="16"/>
  <c r="O24" i="16" s="1"/>
  <c r="P28" i="16"/>
  <c r="O28" i="16" s="1"/>
  <c r="P32" i="16"/>
  <c r="O32" i="16" s="1"/>
  <c r="P36" i="16"/>
  <c r="O36" i="16" s="1"/>
  <c r="P40" i="16"/>
  <c r="O40" i="16" s="1"/>
  <c r="P13" i="16"/>
  <c r="O13" i="16" s="1"/>
  <c r="P17" i="16"/>
  <c r="O17" i="16" s="1"/>
  <c r="P21" i="16"/>
  <c r="O21" i="16" s="1"/>
  <c r="P25" i="16"/>
  <c r="O25" i="16" s="1"/>
  <c r="P29" i="16"/>
  <c r="O29" i="16" s="1"/>
  <c r="P33" i="16"/>
  <c r="O33" i="16" s="1"/>
  <c r="P37" i="16"/>
  <c r="O37" i="16" s="1"/>
  <c r="P14" i="16"/>
  <c r="O14" i="16" s="1"/>
  <c r="P18" i="16"/>
  <c r="O18" i="16" s="1"/>
  <c r="P22" i="16"/>
  <c r="O22" i="16" s="1"/>
  <c r="P26" i="16"/>
  <c r="O26" i="16" s="1"/>
  <c r="P30" i="16"/>
  <c r="O30" i="16" s="1"/>
  <c r="P34" i="16"/>
  <c r="O34" i="16" s="1"/>
  <c r="P38" i="16"/>
  <c r="O38" i="16" s="1"/>
  <c r="M11" i="26"/>
  <c r="E13" i="26" s="1"/>
  <c r="M13" i="26"/>
  <c r="E15" i="26" s="1"/>
  <c r="M9" i="26"/>
  <c r="E11" i="26" s="1"/>
  <c r="N61" i="23"/>
  <c r="E31" i="26" s="1"/>
  <c r="N61" i="21"/>
  <c r="C24" i="26"/>
  <c r="B9" i="26"/>
  <c r="B13" i="26"/>
  <c r="B11" i="26"/>
  <c r="Z10" i="10"/>
  <c r="AH10" i="10"/>
  <c r="AD10" i="10"/>
  <c r="G61" i="17"/>
  <c r="Z61" i="10"/>
  <c r="B24" i="26" s="1"/>
  <c r="AH61" i="10"/>
  <c r="B26" i="26" s="1"/>
  <c r="AD61" i="10"/>
  <c r="B25" i="26" s="1"/>
  <c r="F15" i="10"/>
  <c r="D15" i="10"/>
  <c r="D14" i="10"/>
  <c r="F13" i="10"/>
  <c r="D13" i="10"/>
  <c r="F12" i="10"/>
  <c r="D12" i="10"/>
  <c r="F11" i="10"/>
  <c r="D11" i="10"/>
  <c r="D11" i="22" l="1"/>
  <c r="D11" i="20"/>
  <c r="D11" i="18"/>
  <c r="D11" i="16"/>
  <c r="D11" i="3"/>
  <c r="F11" i="22"/>
  <c r="F11" i="20"/>
  <c r="F11" i="18"/>
  <c r="F11" i="16"/>
  <c r="F11" i="3"/>
  <c r="O61" i="16"/>
  <c r="P61" i="16"/>
  <c r="F12" i="20"/>
  <c r="F12" i="16"/>
  <c r="F12" i="3"/>
  <c r="F12" i="21"/>
  <c r="F12" i="22"/>
  <c r="F12" i="18"/>
  <c r="F12" i="17"/>
  <c r="F12" i="12"/>
  <c r="F12" i="23"/>
  <c r="F12" i="19"/>
  <c r="F15" i="22"/>
  <c r="F15" i="18"/>
  <c r="F15" i="17"/>
  <c r="F15" i="12"/>
  <c r="F15" i="23"/>
  <c r="F15" i="19"/>
  <c r="F15" i="20"/>
  <c r="F15" i="16"/>
  <c r="F15" i="3"/>
  <c r="F15" i="21"/>
  <c r="F13" i="22"/>
  <c r="F13" i="18"/>
  <c r="F13" i="17"/>
  <c r="F13" i="12"/>
  <c r="F13" i="23"/>
  <c r="F13" i="19"/>
  <c r="F13" i="20"/>
  <c r="F13" i="16"/>
  <c r="F13" i="3"/>
  <c r="F13" i="21"/>
  <c r="F14" i="20"/>
  <c r="F14" i="16"/>
  <c r="F14" i="3"/>
  <c r="F14" i="21"/>
  <c r="F14" i="22"/>
  <c r="F14" i="18"/>
  <c r="F14" i="17"/>
  <c r="F14" i="12"/>
  <c r="F14" i="23"/>
  <c r="F14" i="19"/>
  <c r="D13" i="22"/>
  <c r="D13" i="18"/>
  <c r="D13" i="17"/>
  <c r="D13" i="12"/>
  <c r="D13" i="23"/>
  <c r="D13" i="19"/>
  <c r="D13" i="20"/>
  <c r="D13" i="16"/>
  <c r="D13" i="3"/>
  <c r="D13" i="21"/>
  <c r="D15" i="22"/>
  <c r="D15" i="18"/>
  <c r="D15" i="17"/>
  <c r="D15" i="12"/>
  <c r="D15" i="23"/>
  <c r="D15" i="19"/>
  <c r="D15" i="20"/>
  <c r="D15" i="16"/>
  <c r="D15" i="3"/>
  <c r="D15" i="21"/>
  <c r="D12" i="22"/>
  <c r="D12" i="18"/>
  <c r="D12" i="17"/>
  <c r="D12" i="12"/>
  <c r="D12" i="23"/>
  <c r="D12" i="19"/>
  <c r="D12" i="20"/>
  <c r="D12" i="16"/>
  <c r="D12" i="3"/>
  <c r="D12" i="21"/>
  <c r="D14" i="22"/>
  <c r="D14" i="18"/>
  <c r="D14" i="17"/>
  <c r="D14" i="12"/>
  <c r="D14" i="23"/>
  <c r="D14" i="19"/>
  <c r="D14" i="20"/>
  <c r="D14" i="16"/>
  <c r="D14" i="3"/>
  <c r="D14" i="21"/>
  <c r="H61" i="12"/>
  <c r="C1" i="3" s="1"/>
  <c r="W61" i="10"/>
  <c r="M7" i="26" s="1"/>
  <c r="V11" i="10"/>
  <c r="P41" i="3" l="1"/>
  <c r="O41" i="3" s="1"/>
  <c r="P42" i="3"/>
  <c r="O42" i="3" s="1"/>
  <c r="P43" i="3"/>
  <c r="O43" i="3" s="1"/>
  <c r="P44" i="3"/>
  <c r="O44" i="3" s="1"/>
  <c r="P45" i="3"/>
  <c r="O45" i="3" s="1"/>
  <c r="P46" i="3"/>
  <c r="O46" i="3" s="1"/>
  <c r="P47" i="3"/>
  <c r="O47" i="3" s="1"/>
  <c r="P48" i="3"/>
  <c r="O48" i="3" s="1"/>
  <c r="P49" i="3"/>
  <c r="O49" i="3" s="1"/>
  <c r="P50" i="3"/>
  <c r="O50" i="3" s="1"/>
  <c r="P51" i="3"/>
  <c r="O51" i="3" s="1"/>
  <c r="P52" i="3"/>
  <c r="O52" i="3" s="1"/>
  <c r="P53" i="3"/>
  <c r="O53" i="3" s="1"/>
  <c r="P54" i="3"/>
  <c r="O54" i="3" s="1"/>
  <c r="P55" i="3"/>
  <c r="O55" i="3" s="1"/>
  <c r="P56" i="3"/>
  <c r="O56" i="3" s="1"/>
  <c r="P57" i="3"/>
  <c r="O57" i="3" s="1"/>
  <c r="P58" i="3"/>
  <c r="O58" i="3" s="1"/>
  <c r="P59" i="3"/>
  <c r="O59" i="3" s="1"/>
  <c r="P60" i="3"/>
  <c r="O60" i="3" s="1"/>
  <c r="P11" i="3"/>
  <c r="O11" i="3" s="1"/>
  <c r="P13" i="3"/>
  <c r="O13" i="3" s="1"/>
  <c r="P15" i="3"/>
  <c r="O15" i="3" s="1"/>
  <c r="P21" i="3"/>
  <c r="O21" i="3" s="1"/>
  <c r="P23" i="3"/>
  <c r="O23" i="3" s="1"/>
  <c r="P25" i="3"/>
  <c r="O25" i="3" s="1"/>
  <c r="P27" i="3"/>
  <c r="O27" i="3" s="1"/>
  <c r="P29" i="3"/>
  <c r="O29" i="3" s="1"/>
  <c r="P31" i="3"/>
  <c r="O31" i="3" s="1"/>
  <c r="P33" i="3"/>
  <c r="O33" i="3" s="1"/>
  <c r="P35" i="3"/>
  <c r="O35" i="3" s="1"/>
  <c r="P37" i="3"/>
  <c r="O37" i="3" s="1"/>
  <c r="P39" i="3"/>
  <c r="O39" i="3" s="1"/>
  <c r="P14" i="3"/>
  <c r="O14" i="3" s="1"/>
  <c r="P18" i="3"/>
  <c r="O18" i="3" s="1"/>
  <c r="P22" i="3"/>
  <c r="O22" i="3" s="1"/>
  <c r="P26" i="3"/>
  <c r="O26" i="3" s="1"/>
  <c r="P30" i="3"/>
  <c r="O30" i="3" s="1"/>
  <c r="P34" i="3"/>
  <c r="O34" i="3" s="1"/>
  <c r="P38" i="3"/>
  <c r="O38" i="3" s="1"/>
  <c r="P17" i="3"/>
  <c r="O17" i="3" s="1"/>
  <c r="P19" i="3"/>
  <c r="O19" i="3" s="1"/>
  <c r="P12" i="3"/>
  <c r="O12" i="3" s="1"/>
  <c r="P16" i="3"/>
  <c r="O16" i="3" s="1"/>
  <c r="P20" i="3"/>
  <c r="O20" i="3" s="1"/>
  <c r="P24" i="3"/>
  <c r="O24" i="3" s="1"/>
  <c r="P28" i="3"/>
  <c r="O28" i="3" s="1"/>
  <c r="P32" i="3"/>
  <c r="O32" i="3" s="1"/>
  <c r="P36" i="3"/>
  <c r="O36" i="3" s="1"/>
  <c r="P40" i="3"/>
  <c r="O40" i="3" s="1"/>
  <c r="C23" i="26"/>
  <c r="C28" i="26" s="1"/>
  <c r="F29" i="26" s="1"/>
  <c r="C17" i="26"/>
  <c r="M17" i="26" s="1"/>
  <c r="B7" i="26"/>
  <c r="B17" i="26" s="1"/>
  <c r="V61" i="10"/>
  <c r="B23" i="26" s="1"/>
  <c r="B28" i="26" s="1"/>
  <c r="F7" i="26"/>
  <c r="G29" i="26" l="1"/>
  <c r="D29" i="26"/>
  <c r="O61" i="3"/>
  <c r="P61" i="3"/>
  <c r="G61" i="12"/>
  <c r="E9" i="26"/>
  <c r="F11" i="26" l="1"/>
  <c r="AE9" i="10" s="1"/>
  <c r="F9" i="26"/>
  <c r="AA9" i="10" s="1"/>
  <c r="F13" i="26"/>
  <c r="AI9" i="10" s="1"/>
  <c r="AA63" i="10" l="1"/>
  <c r="Z63" i="10"/>
  <c r="AE63" i="10"/>
  <c r="AD63" i="10"/>
  <c r="AH63" i="10"/>
  <c r="AI63" i="10"/>
  <c r="AH9" i="10"/>
  <c r="Z9" i="10"/>
  <c r="AD9" i="10"/>
  <c r="F15" i="26"/>
  <c r="AM9" i="10" s="1"/>
  <c r="AM63" i="10" l="1"/>
  <c r="AL63" i="10"/>
  <c r="AL9" i="10"/>
  <c r="R61" i="10"/>
  <c r="B11" i="10" s="1"/>
  <c r="B11" i="22" l="1"/>
  <c r="B11" i="20"/>
  <c r="B11" i="18"/>
  <c r="B11" i="16"/>
  <c r="B11" i="3"/>
</calcChain>
</file>

<file path=xl/sharedStrings.xml><?xml version="1.0" encoding="utf-8"?>
<sst xmlns="http://schemas.openxmlformats.org/spreadsheetml/2006/main" count="1109" uniqueCount="737">
  <si>
    <t>Secteur CAD</t>
  </si>
  <si>
    <t>Code
Pays</t>
  </si>
  <si>
    <t>Pays</t>
  </si>
  <si>
    <t>Total :</t>
  </si>
  <si>
    <t>Code SNPC</t>
  </si>
  <si>
    <t xml:space="preserve">Part MAE
</t>
  </si>
  <si>
    <t>Part ONG + Apport local</t>
  </si>
  <si>
    <t>LISTE DES CODES-OBJET SNPC</t>
  </si>
  <si>
    <t>CODE SNPC</t>
  </si>
  <si>
    <t>DESCRIPTION</t>
  </si>
  <si>
    <t xml:space="preserve">Clarifications/ Notes supplémentaires sur la couverture </t>
  </si>
  <si>
    <t>EDUCATION</t>
  </si>
  <si>
    <t>Les rubriques liées à l’éducation dans des secteurs spécifiques doivent être incluses dans ces secteurs, dans un code spécifique tel que Éducation dans le domaine agricole ou dans un code général tel que Politique des communications et gestion administrative.</t>
  </si>
  <si>
    <t>Éducation, niveau non spécifié</t>
  </si>
  <si>
    <t>Les codes de cette catégorie doivent être utilisés seulement si le niveau d’éducation n’est pas spécifié ou connu (par exemple la formation d’enseignants d’écoles primaires devrait être codée sous 11220).</t>
  </si>
  <si>
    <t>Politique de l’éducation et gestion administrative</t>
  </si>
  <si>
    <t>Politique de l’éducation, planification et programmes ; aide aux ministères de l’éducation, à l’administration et au développement de systèmes de gestion, renforcement des capacités institutionnelles et conseils ; gestion et direction des écoles, développement des programmes d’études et des matériels pédagogiques ; activités d’éducation non spécifiées.</t>
  </si>
  <si>
    <t>Équipements scolaires et formation</t>
  </si>
  <si>
    <t>Bâtiments scolaires, équipement, fournitures ; services pour l’éducation (équipement pour les pensionnaires, logement pour le personnel) ; cours de langues ; colloques, séminaires, conférences, etc.</t>
  </si>
  <si>
    <t>Formation des enseignants</t>
  </si>
  <si>
    <t xml:space="preserve">Éducation des enseignants (quand le niveau d’éducation n’est pas spécifié) ; formation et formation continue ; développement des matériels pédagogiques.  </t>
  </si>
  <si>
    <t>Recherche en éducation</t>
  </si>
  <si>
    <t xml:space="preserve">Recherche et études sur l’efficacité, la pertinence et la qualité de l’éducation ; évaluation et suivi systématiques. </t>
  </si>
  <si>
    <t>Éducation de base</t>
  </si>
  <si>
    <t>Enseignement primaire</t>
  </si>
  <si>
    <t>Enseignement primaire formel et non formel pour les enfants ; enseignement élémentaire général ; fournitures scolaires.</t>
  </si>
  <si>
    <t>Éducation pour une meilleure qualité de vie pour les jeunes et les adultes</t>
  </si>
  <si>
    <t>Éducation formelle et non formelle pour une meilleure qualité de vie pour les jeunes et les adultes (éducation des adultes) ; alphabétisation et apprentissage du calcul.</t>
  </si>
  <si>
    <t xml:space="preserve">Éducation de la petite enfance </t>
  </si>
  <si>
    <t>Éducation préscolaire formelle et non formelle.</t>
  </si>
  <si>
    <t>Éducation secondaire</t>
  </si>
  <si>
    <t>Enseignement secondaire</t>
  </si>
  <si>
    <t>Éducation secondaire généralisée pour les premiers et derniers cycles.</t>
  </si>
  <si>
    <t>Formation professionnelle</t>
  </si>
  <si>
    <t>Formation professionnelle élémentaire et enseignement technique au niveau secondaire ; formation sur le tas ; apprentissage.</t>
  </si>
  <si>
    <t>Éducation post-secondaire</t>
  </si>
  <si>
    <t>Enseignement supérieur</t>
  </si>
  <si>
    <t>Diplômes universitaires, de l’enseignement supérieur, de technologie ; bourses d’études.</t>
  </si>
  <si>
    <t>Formation technique supérieure de gestion</t>
  </si>
  <si>
    <t>Formation professionnelle supérieure et formation sur le tas.</t>
  </si>
  <si>
    <t>SANTE</t>
  </si>
  <si>
    <t>Santé, général</t>
  </si>
  <si>
    <t>Politique de la santé et gestion administrative</t>
  </si>
  <si>
    <t>Politique de la santé, planification et programmes ; aide aux ministères de la santé ; administration de la santé publique ; renforcement des capacités institutionnelles et conseils ; programmes d’assurance-maladie ; activités de santé non spécifiés.</t>
  </si>
  <si>
    <t>Éducation et formation médicales</t>
  </si>
  <si>
    <t>Enseignement médical et formation pour les services au niveau tertiaire.</t>
  </si>
  <si>
    <t>Recherche médicale</t>
  </si>
  <si>
    <t>Recherche médicale (à l’exclusion de la recherche sur la santé de base).</t>
  </si>
  <si>
    <t>Services médicaux</t>
  </si>
  <si>
    <t>Laboratoires, centres de santé et hôpitaux spécialisés (y compris l’équipement et les fournitures) ; ambulances ; services dentaires ; santé mentale ; rééducation médicale ; lutte contre les maladies à l’exclusion des maladies infectieuses ; lutte contre la toxicomanie [à l’exclusion du trafic de drogues (16063)].</t>
  </si>
  <si>
    <t>Santé de base</t>
  </si>
  <si>
    <t>Soins et services de santé de base</t>
  </si>
  <si>
    <t>Programmes de soins sanitaires primaires et de base ; programmes de soins paramédicaux et infirmiers ; approvisionnement en médicaments et en vaccins relatifs aux soins et services de santé de base.</t>
  </si>
  <si>
    <t>Infrastructure pour la santé de base</t>
  </si>
  <si>
    <t>Hôpitaux régionaux, centres de santé, dispensaires et équipements médicaux ; à l’exclusion des hôpitaux et centres de santé spécialisés (12191).</t>
  </si>
  <si>
    <t>Nutrition de base</t>
  </si>
  <si>
    <t>Programmes pour l’alimentation (alimentation maternelle, allaitement et alimentation du sevrage, alimentation de l’enfant, alimentation à l’école) ; identification des déficiences nutritives ; fourniture de vitamine A, d’iode, de fer, etc. ; surveillance de l’état nutritionnel ; enseignement de la nutrition et de l’hygiène alimentaire ; alimentation domestique.</t>
  </si>
  <si>
    <t>Lutte contre les maladies infectieuses</t>
  </si>
  <si>
    <t xml:space="preserve">Vaccination ;  prévention et lutte contre les maladies infectieuses parasitaires à l’exception du paludisme (12262), de la tuberculose (12263), du VIH/sida et autres MST (13040). Ceci inclus les diarrhées chroniques, les maladies transmises par un vecteur (par exemple onchocercose, bilharziose), les maladies virales, les mycoses, l’helminthiasis, les zoonoses et les maladies provoquées par d’autres bactéries et virus, pédiculose, etc. </t>
  </si>
  <si>
    <t>Éducation sanitaire</t>
  </si>
  <si>
    <t>Information, éducation et formation de la population pour l’amélioration des connaissances et des pratiques liées à la santé ; campagnes pour la santé publique et programmes de sensibilisation ; promotion de meilleures pratiques d’hygiène personnelle, notamment de l’utilisation d’équipements sanitaires et du savonnage des mains.</t>
  </si>
  <si>
    <t>Lutte contre le paludisme</t>
  </si>
  <si>
    <t>Prévention et lutte contre le paludisme.</t>
  </si>
  <si>
    <t>Lutte contre la tuberculose</t>
  </si>
  <si>
    <t>Vaccination, prévention et lutte contre la tuberculose.</t>
  </si>
  <si>
    <t>Formation de personnel de santé</t>
  </si>
  <si>
    <t>Formation du personnel de santé pour les services et les soins sanitaires de base.</t>
  </si>
  <si>
    <t>POLITIQUE EN MATIERE DE POPULATION/SANTE ET FERTILITE</t>
  </si>
  <si>
    <t>Politique/programmes en matière de population et gestion administrative</t>
  </si>
  <si>
    <t>Politique en matière de population et de développement ; recensement, enregistrement des naissances/décès ; données sur la migration ; recherche et analyse démographiques ; recherche en santé et fertilité ; activités de population non spécifiées.</t>
  </si>
  <si>
    <t>Soins en matière de fertilité</t>
  </si>
  <si>
    <t>Santé et fertilité ; soins prénatals et périnatals, y compris l’accouchement ; prévention et traitement de la stérilité ; prévention et suites de l’avortement ; activités pour une maternité sans risque.</t>
  </si>
  <si>
    <t xml:space="preserve">Planification familiale </t>
  </si>
  <si>
    <t>Conseils en planification familiale ; activités d’information, d’éducation et de communication (IEC) ; distribution de produits contraceptifs ; accroissement des moyens et aptitudes, formation.</t>
  </si>
  <si>
    <t xml:space="preserve">Lutte contre les MST et VIH/sida </t>
  </si>
  <si>
    <t>Toutes activités liées au contrôle des maladies sexuellement transmissibles et du VIH/sida ; activités d’information, éducation et communication ; dépistage ; prévention ; traitement, soins.</t>
  </si>
  <si>
    <t>Formation de personnel  en matière de population et de santé et fertilité</t>
  </si>
  <si>
    <t>Éducation et formation du personnel de santé pour les services de population ainsi que les soins en matière de santé et fertilité.</t>
  </si>
  <si>
    <t>EAU ET ASSAINISSEMENT</t>
  </si>
  <si>
    <t>Politique et gestion administrative du secteur de l’eau</t>
  </si>
  <si>
    <t>Politique et gouvernance du secteur de l’eau, y compris législation, réglementation, planification et gestion ainsi que gestion transfrontalière de l’eau; renforcement des capacités institutionnelles ; activités favorisant une approche intégrée de la gestion des ressources en eau (GIRE).</t>
  </si>
  <si>
    <t>Préservation des ressources en eau (y compris collecte de données)</t>
  </si>
  <si>
    <t>Collecte et utilisation de données quantitatives et qualitatives sur les ressources en eau ; création et mise en commun de connaissances sur l’eau ; préservation et remise en état des eaux intérieures de surface (rivières, lacs, etc.), des nappes souterraines et des eaux côtières ; prévention de la contamination des eaux.</t>
  </si>
  <si>
    <t>Approvisionnement en eau et assainissement – systèmes à grande échelle</t>
  </si>
  <si>
    <t>Programmes dont les composantes relatives aux codes 14021 et 14022 ne peuvent être identifiées séparément. Lorsque les composantes sont connues, elles devraient être individuellement notifiées sous leurs codes respectifs : approvisionnement en eau [14021], assainissement [14022] et hygiène [12261].</t>
  </si>
  <si>
    <t>Approvisionnement en eau – systèmes à grande échelle</t>
  </si>
  <si>
    <t xml:space="preserve">Usines de traitement d’eau potable ; ouvrages d’adduction ; stockage ; stations de pompage pour l’approvisionnement en eau ; réseaux d’adduction et de distribution à grande échelle. </t>
  </si>
  <si>
    <t>Assainissement – systèmes à grande échelle</t>
  </si>
  <si>
    <t>Réseaux d’assainissement à grande échelle y compris égouts et stations de pompage des eaux d’égouts ; usines de traitement des eaux usées domestiques et industrielles.</t>
  </si>
  <si>
    <t>Approvisionnement en eau potable et assainissement - dispositifs de base</t>
  </si>
  <si>
    <t>Programmes dont les composantes relatives aux codes 14031 et 14032 ne peuvent être identifiées séparément. Lorsque les composantes sont connues, elles devraient être individuellement notifiées sous leurs codes respectifs : approvisionnement en eau [14031], assainissement [14032] et hygiène [12261].</t>
  </si>
  <si>
    <t>Approvisionnement en eau potable – dispositifs de base</t>
  </si>
  <si>
    <t>Dispositifs ruraux d’approvisionnement en eau reposant sur des pompes manuelles, des captages de sources, des systèmes par gravité, la collecte des eaux de pluie et de brouillard, des citernes, des systèmes simplifiés de distribution avec points d’eau collectifs/branchements partagés. Dispositifs urbains utilisant des pompes manuelles et mini-réseaux, y compris ceux avec branchements partagés et bornes-fontaines. </t>
  </si>
  <si>
    <t>Assainissement – dispositifs de base</t>
  </si>
  <si>
    <r>
      <t>Latrines, dispositifs d’assainissement autonomes et systèmes alternatifs,</t>
    </r>
    <r>
      <rPr>
        <sz val="11"/>
        <rFont val="Times New Roman"/>
        <family val="1"/>
      </rPr>
      <t xml:space="preserve"> </t>
    </r>
    <r>
      <rPr>
        <sz val="10"/>
        <rFont val="Arial Narrow"/>
        <family val="2"/>
      </rPr>
      <t>y compris la promotion d’investissements de la part des ménages et des communautés locales dans la construction d’équipements de ce type. (Utiliser le code 12261 pour les activités de promotion des règles d’hygiène personnelle.)</t>
    </r>
  </si>
  <si>
    <t>Aménagement de bassins fluviaux</t>
  </si>
  <si>
    <t>Projets de bassins fluviaux centrés sur les infrastructures et activités institutionnelles connexes ; régulation des cours d’eau ; barrages et réservoirs [à l’exclusion des barrages hydroélectriques (23065) et barrages pour l’irrigation (31140) et activités liées au transport fluvial (21040)]. </t>
  </si>
  <si>
    <t>Traitement des déchets</t>
  </si>
  <si>
    <t>Au niveau municipal et industriel, y compris les déchets dangereux et toxiques ; enlèvement et traitement ; zones d’enfouissement des déchets ; compost et recyclage.</t>
  </si>
  <si>
    <t>Éducation et formation en matière d’approvisionnement en eau et d’assainissement</t>
  </si>
  <si>
    <t>Activités d’éducation et de formation destinées aux professionnels et fournisseurs de services de ce secteur.</t>
  </si>
  <si>
    <t>GOUVERNEMENT ET SOCIETE CIVILE</t>
  </si>
  <si>
    <t>Gouvernement et société civile, général</t>
  </si>
  <si>
    <r>
      <t xml:space="preserve">N.B. </t>
    </r>
    <r>
      <rPr>
        <i/>
        <sz val="10"/>
        <rFont val="Arial"/>
        <family val="2"/>
      </rPr>
      <t>Utiliser le code 51010 pour le soutien budgétaire général.</t>
    </r>
  </si>
  <si>
    <t>Politiques publiques et gestion administrative</t>
  </si>
  <si>
    <t>Aide au renforcement des institutions visant à consolider les capacités et systèmes principaux de gestion du secteur public. Ceci recouvre la gestion macroéconomique et la gestion d’autres politiques, la coordination, la planification et la réforme ; la gestion des ressources humaines ; le développement organisationnel ; la réforme de la fonction publique ; l’administration électronique ; la planification, le suivi et l’évaluation du développement ; le soutien aux ministères participant à la coordination de l’aide ; d’autres ministères et services gouvernementaux lorsque le secteur ne peut pas être précisé. (Utiliser des codes sectoriels spécifiques pour le renforcement des systèmes et des capacités dans les ministères sectoriels.)</t>
  </si>
  <si>
    <t>Gestion des finances publiques</t>
  </si>
  <si>
    <t>Politique et planification budgétaires ; soutien aux ministères des finances ; renforcement de la responsabilité financière et administrative ; gestion des dépenses publiques ; amélioration des systèmes de gestion financière ; politique et administration fiscales ; préparation du budget ; relations budgétaires intergouvernementales, audit public, dette publique. (Utiliser le code 33120 pour les douanes.)</t>
  </si>
  <si>
    <t>Décentralisation et soutien aux administrations infranationales</t>
  </si>
  <si>
    <t>Processus de décentralisation (y compris aspects politiques, administratifs et budgétaires) ; relations intergouvernementales et fédéralisme ; renforcement des services des administrations régionales et locales, des autorités régionales et locales et de leurs associations nationales. (Utiliser des codes sectoriels spécifiques pour la décentralisation de la gestion et des services sectoriels.)</t>
  </si>
  <si>
    <t xml:space="preserve">Organisations et institutions pour la lutte contre la corruption </t>
  </si>
  <si>
    <t>Organisations, institutions et cadres spécialisés dans la prévention et la lutte contre la corruption active et passive, le blanchiment d’argent et d’autres aspects du crime organisé, dotés ou non de pouvoirs pour faire respecter la loi, comme les commissions chargées de la lutte contre la corruption et les organismes de suivi, les services spéciaux d’enquête, les institutions et les initiatives de contrôle de l’intégrité et de l’éthique, les ONG spécialisées, d’autres organisations de citoyens et de la société civile s’occupant directement de lutter contre la corruption.</t>
  </si>
  <si>
    <t>Développement des services légaux et judiciaires</t>
  </si>
  <si>
    <t xml:space="preserve">Soutien aux institutions, systèmes et procédures du secteur de la justice, aussi bien officiels que non officiels ; soutien aux ministères de la justice et de l’intérieur ; juges et tribunaux ; services de rédaction des actes juridiques ; associations d’avocats et de juristes ; formation juridique professionnelle ; maintien de l’ordre et de la sécurité publique ; gestion des frontières ; organismes chargés de faire respecter la loi, police, prisons et leur supervision ; médiateurs ; mécanismes alternatifs de règlement des conflits, d’arbitrage et de médiation ; aide et conseil juridiques ; pratiques traditionnelles, indigènes et paralégales ne faisant pas partie du système juridique officiel.
Mesures à l’appui de l’amélioration des cadres juridiques, constitutions, lois et réglementations ; rédaction et révision de textes législatifs et constitutionnels ; réforme juridique ; intégration des systèmes légaux officiels et non officiels.
Éducation juridique ; diffusion d’informations sur les droits et les voies de recours en cas d’injustice ; campagnes de sensibilisation.
(Utiliser les codes 152xx pour les activités ayant principalement pour objet de soutenir la réforme des systèmes de sécurité ou entreprises en liaison avec des activités de maintien de la paix à l’issue d’un conflit.)
</t>
  </si>
  <si>
    <t>Participation démocratique et société civile</t>
  </si>
  <si>
    <t>Soutien à l’exercice de la démocratie et à diverses formes de participation des citoyens, excepté les élections (15151) ; instruments de démocratie directe comme les référendums et les initiatives de citoyens ; soutien aux organisations pour représenter et défendre leurs membres, assurer un suivi, participer et demander des comptes aux gouvernements, et pour aider les citoyens à apprendre à agir dans la sphère publique ; programmes d’études et enseignement de l’éducation civique à différents niveaux. (Ce code‑objet est limité aux activités ciblées sur des questions de gouvernance. Lorsque l’aide à la société civile ne concerne pas la gouvernance, utiliser d’autres codes‑objet appropriés.)</t>
  </si>
  <si>
    <t>Élections</t>
  </si>
  <si>
    <t>Organes et processus de gestion électorale, observation des processus électoraux, éducation civique des électeurs. (Utiliser le code 15230 lorsque les activités se déroulent dans le cadre d'une opération internationale de maintien de la paix.)</t>
  </si>
  <si>
    <t>Assemblées législatives et partis politiques</t>
  </si>
  <si>
    <t>Aide au renforcement des fonctions clés des assemblées législatives/parlements, y compris des assemblées et conseils infranationaux (représentation ; surveillance ; législation), par exemple amélioration des capacités des organes législatifs, amélioration du fonctionnement des commissions et des procédures administratives des assemblées législatives ; systèmes de gestion de la recherche et de l’information ; mise en place de programmes de formation à l’intention des législateurs et du personnel de soutien. Aide aux partis politiques et renforcement des systèmes de partis.</t>
  </si>
  <si>
    <t>Médias et liberté de l’information</t>
  </si>
  <si>
    <t>Activités qui favorisent une diffusion libre et non censurée de l’information sur les questions publiques ; activités visant à améliorer les compétences rédactionnelles et techniques, et l’intégrité des médias – presse écrite, radio et télévision – par exemple, formation des journalistes. (Utiliser les codes 22010‑22040 pour la fourniture d’équipements et d’une aide financière aux médias.)</t>
  </si>
  <si>
    <t>Droits de la personne</t>
  </si>
  <si>
    <t xml:space="preserve">Mesures visant à soutenir les institutions et mécanismes spécialisés dans les droits de la personne opérant aux niveaux mondial, régional, national ou local, dans leur mission officielle de promotion et de protection des droits civils et politiques, économiques, sociaux et culturels tels qu’ils sont définis dans les conventions et pactes internationaux ; transposition dans la législation nationale des engagements internationaux concernant les droits de la personne ; notification et suivi ; dialogue sur les droits de la personne.
Défenseurs des droits de la personne et ONG œuvrant dans ce domaine ; promotion des droits de la personne, défense active, mobilisation ; activités de sensibilisation et éducation des citoyens aux droits de la personne.
Élaboration de programmes concernant les droits de la personne, ciblés sur des groupes particuliers, comme les enfants, les individus en situation de handicap, les migrants, les minorités ethniques, religieuses, linguistiques et sexuelles, les populations autochtones et celles qui sont victimes de discrimination de caste, les victimes de la traite d’êtres humains, les victimes de la torture. (Utiliser le code 15230 lorsque les activités se déroulent dans le cadre d'une opération internationale de maintien de la paix).
(Utiliser le code 15230 lorsque les activités sont en rapport avec le maintien de la paix des NU à l’issue d’un conflit.)
</t>
  </si>
  <si>
    <t>Organisations et institutions pour l’égalité des femmes</t>
  </si>
  <si>
    <t>Soutien aux institutions et organisations (gouvernementales et non gouvernementales) qui œuvrent pour l’égalité homme‑femme et l’autonomisation des femmes.</t>
  </si>
  <si>
    <t>Prévention et règlement des conflits, paix et sécurité</t>
  </si>
  <si>
    <r>
      <t>N.B.  Des notes supplémentaires sur l'éligibilité au titre</t>
    </r>
    <r>
      <rPr>
        <i/>
        <sz val="10"/>
        <rFont val="Arial Narrow"/>
        <family val="2"/>
      </rPr>
      <t xml:space="preserve"> de l’APD (et les exclusions) des activités liées aux conflits, la paix et la sécurité sont données dans les paragraphes 41-46 des Directives des statistiques du CAD.</t>
    </r>
  </si>
  <si>
    <t>Gestion et réforme des systèmes de sécurité</t>
  </si>
  <si>
    <t>Coopération technique en faveur des parlements, des ministères publics, des services chargés de faire respecter la loi et des instances judiciaires pour aider à examiner et à réformer les systèmes de sécurité afin d’améliorer la gouvernance démocratique et le contrôle par les civils ; 
coopération technique en faveur des gouvernements à l’appui du renforcement de la supervision civile et du contrôle démocratique sur la budgétisation, la gestion, la transparence et l’audit des dépenses de sécurité, y compris les dépenses militaires, dans le cadre d’un programme d’amélioration de la gestion des dépenses publiques ;
assistance apportée à la société civile en vue de renforcer ses compétences en matière de sécurité et sa capacité de veiller à ce que le système de sécurité soit géré conformément aux normes démocratiques et aux principes de responsabilité, de transparence et de bonne gouvernance. [Autre que dans le cadre d'une opération internationale de maintien de la paix (15230)].</t>
  </si>
  <si>
    <t xml:space="preserve">Dispositifs civils de construction de la paix, et de prévention et de règlement des conflits </t>
  </si>
  <si>
    <t>Aide à des activités civiles de construction de la paix, et de prévention et de règlement des conflits, y compris renforcement des capacités, suivi, dialogue et échange d’informations. Participation bilatérale à des missions civiles internationales en faveur de la paix comme celles qui sont conduites par le Département des affaires politiques des Nations unies (UNDPA) ou l'Union européenne (Politique européenne de sécurité et de défense), et contributions à des fonds ou commissions civils pour la paix (par exemple, Commission de consolidation de la paix, guichet thématique " Construction de la paix " du Fonds pour la réalisation des OMD, etc.). Les contributions peuvent être apportées sous la forme d'un financement ou à travers la fourniture de matériel ou de personnel civil ou militaire (par exemple, pour la formation des civils). (Utiliser le code 15230 pour la participation bilatérale à des opérations internationales de maintien de la paix).</t>
  </si>
  <si>
    <t>Participation à des opérations internationales de maintien de la paix</t>
  </si>
  <si>
    <t>Participation bilatérale à des opérations de maintien de la paix mandatées ou autorisées par les Nations unies (NU) à travers des résolutions du Conseil de sécurité, et conduites par des organisations internationales, par exemple les Nations unies, l'OTAN, l'Union européenne (opérations liées à la sécurité dans le cadre de la Politique européenne de sécurité et de défense) ou des groupements régionaux de pays en développement. Les contributions directes au budget du Département des opérations de maintien de la paix des NU (UNDPKO) ne sont pas à notifier comme opérations bilatérales (elles comptent en partie comme APD multilatérale, voir annexe 2 des Directives du CAD). Les activités qui peuvent être notifiées au titre de l'APD bilatérale sous ce code sont uniquement les suivantes : droits de l'homme et supervision des élections ; réinsertion des soldats démobilisés ; remise en état des infrastructures de base du pays ; supervision ou recyclage des administrateurs civils et des forces de police ; réforme des systèmes de sécurité et autres activités liées à l'Etat de droit ; formation aux procédures douanières et de contrôle aux frontières ; conseil ou formation concernant les politiques budgétaires ou macroéconomiques de stabilisation ; rapatriement et démobilisation des factions armées et destruction de leurs armes ; déminage. Les activités d'imposition de la paix entreprises dans le cadre des opérations internationales de maintien de la paix ne sont pas comptabilisables dans l'APD. Les contributions bilatérales comptabilisables dans l'APD au titre des opérations de maintien de la paix peuvent être apportées sous la forme d'un financement ou à travers la fourniture de matériel ou de personnel militaire ou civil (par exemple, fonctionnaires de police). Le coût à notifier est donné par le surcoût encouru pour l'entretien du personnel et du matériel du fait qu'ils ont pris part à une opération de maintien de la paix. Les opérations internationales de maintien de la paix peuvent comprendre des activités de type humanitaire (contributions apportées sous la forme de matériel ou de personnel), comme celles qui sont décrites aux paragraphes 184 et 185 des Directives du CAD. Elles doivent être incluses sous le code 15230 si elles font partie intégrante des activités ci-dessus, sinon elles doivent être notifiées sous l'aide humanitaire. NB: Lors de l'utilisation de ce code, indiquer le nom de l'opération dans la description succinte de l'activité notifiée.</t>
  </si>
  <si>
    <t>Réintégration et contrôle des armes légères et de petit calibre</t>
  </si>
  <si>
    <r>
      <t>Réinsertion du personnel militaire démobilisé dans la vie économique et civile ; conversion des usines d’armes en usines de produits à usage civil ; coopération technique destinée à contrôler, prévenir et/ou réduire la prolifération d’armes légères et de petit calibre – voir le paragraphe 45 des Directives des statistiques du CAD pour la définition des activités couvertes. [Autre que dans le cadre d'une opération internationale de maintien de la paix (15230) ou enfants soldats (15261)</t>
    </r>
    <r>
      <rPr>
        <sz val="10"/>
        <rFont val="Arial Narrow"/>
        <family val="2"/>
      </rPr>
      <t>].</t>
    </r>
  </si>
  <si>
    <t>Enlèvement des mines terrestres et restes explosifs de guerre</t>
  </si>
  <si>
    <t>Toutes les activités liées aux mines terrestres et aux restes explosifs de guerre dont le but essentiel est de bénéficier aux pays en développement, y compris l'enlèvement des mines terrestres et des restes explosifs de guerre et la destruction des stocks à des fins de développement [autre qu'en rapport avec la participation à des opérations internationales de maintien de la paix (15230)] ; sensibilisation au risque ; réhabilitation, réinsertion et assistance aux victimes, et les activités de recherche et développement sur le déminage. Seules les activités menées à fins civiles sont éligibles à l'APD.</t>
  </si>
  <si>
    <t xml:space="preserve">Enfants soldats (Prévention et démobilisation) </t>
  </si>
  <si>
    <t xml:space="preserve">Coopération technique en faveur des gouvernements – et assistance aux organisations de la société civile – à l’appui de l’adoption et de l’application de lois destinées à empêcher le recrutement d’enfants en tant que soldats ; appui à la démobilisation, au désarmement, à la réinsertion, au rapatriement et à la réintégration (DDR) des enfants soldats. </t>
  </si>
  <si>
    <t>INFRASTRUCTURE ET SERVICES SOCIAUX DIVERS</t>
  </si>
  <si>
    <t>Services sociaux</t>
  </si>
  <si>
    <t>Législation et administration sociales ; renforcement des capacités institutionnelles et conseils ; sécurité sociale et autres plans sociaux ; programmes spécifiques pour les personnes âgées, orphelins, handicapés, enfants abandonnés ; dimensions sociales de l’ajustement structurel ; infrastructure et services sociaux non spécifiés, y compris la protection des consommateurs.</t>
  </si>
  <si>
    <t>Politique de l’emploi et gestion administrative</t>
  </si>
  <si>
    <t>Politique et planification de l’emploi ; législation ; syndicats ; renforcement des capacités institutionnelles et conseils ; programmes de l’aide aux chômeurs ; programmes de création d’emplois et de génération de revenus ; sécurité et santé dans le travail ; lutte contre le travail des enfants.</t>
  </si>
  <si>
    <t>Politique du logement et gestion administrative</t>
  </si>
  <si>
    <t>Politique du logement, planification et programmes ; à l’exclusion du logement à coût réduit (16040).</t>
  </si>
  <si>
    <t>Logement à coût réduit</t>
  </si>
  <si>
    <t>Y compris la suppression des bidonvilles.</t>
  </si>
  <si>
    <t>Aide plurisectorielle pour les services sociaux de base</t>
  </si>
  <si>
    <t>Les services sociaux de base incluent l’éducation de base, la santé de base, les activités en matière de population/santé et fertilité ainsi que les systèmes de distribution d’eau potable de base et assainissement de base.</t>
  </si>
  <si>
    <t>Culture et loisirs</t>
  </si>
  <si>
    <t>Y compris bibliothèques et musées.</t>
  </si>
  <si>
    <t>Renforcement des capacités statistiques</t>
  </si>
  <si>
    <t>Dans les offices statistiques nationaux et les autres ministères concernés.</t>
  </si>
  <si>
    <t>Lutte contre le trafic de drogues</t>
  </si>
  <si>
    <t>Contrôles intérieurs et contrôles douaniers y compris la formation de la police, programmes d’éducation et de sensibilisation pour limiter le trafic de drogues et la distribution domestique.</t>
  </si>
  <si>
    <t xml:space="preserve">Atténuation de l’impact social du VIH/sida </t>
  </si>
  <si>
    <t>Programmes spéciaux visant les conséquences sociales du VIH/sida, par exemple assistance sociale, juridique et économique aux personnes vivant avec le VIH/sida y compris sécurité alimentaire et emploi ; soutien aux groupes vulnérables et aux enfants orphelins du sida ; droits de l’homme pour les personnes atteintes par le VIH/sida.</t>
  </si>
  <si>
    <t>TRANSPORTS ET ENTREPOSAGE</t>
  </si>
  <si>
    <t>Nota bene : La fabrication de matériel de transport devrait être incluse dans le code 32172.</t>
  </si>
  <si>
    <t>Politique des transports et gestion administrative</t>
  </si>
  <si>
    <t>Politique des transports, planification et programmes ; aide aux ministères du transport ; renforcement des capacités institutionnelles et conseils ; transports non spécifiés ; activités qui recouvrent le transport routier, le transport ferroviaire, le transport par voies d’eau et/ou le transport aérien.</t>
  </si>
  <si>
    <t>Transport routier</t>
  </si>
  <si>
    <t>Infrastructure routière, véhicules ; transport routier de voyageurs, voitures particulières.</t>
  </si>
  <si>
    <t>Transport ferroviaire</t>
  </si>
  <si>
    <t>Infrastructure ferroviaire, matériel ferroviaire, locomotives, autre matériel roulant ; y compris les tramways et les métropolitains.</t>
  </si>
  <si>
    <t>Transport par voies d’eau</t>
  </si>
  <si>
    <t>Ports et docks, systèmes de guidage, navires et bateaux ; transport sur voies navigables intérieures, bateaux de voies d’eau intérieures.</t>
  </si>
  <si>
    <t>Transport aérien</t>
  </si>
  <si>
    <t>Aéroports, systèmes de guidage, avions, équipement d’entretien des avions.</t>
  </si>
  <si>
    <t>Stockage</t>
  </si>
  <si>
    <t>Associé ou non au transport.</t>
  </si>
  <si>
    <t>Éducation/formation dans les transports et le stockage</t>
  </si>
  <si>
    <t>COMMUNICATIONS</t>
  </si>
  <si>
    <t>Politique des communications et gestion administrative</t>
  </si>
  <si>
    <t>Politique des communications, planification et programmes ; renforcement des capacités institutionnelles et conseils ; y compris développement des services postaux ; activités de communications non spécifiées.</t>
  </si>
  <si>
    <t>Télécommunications</t>
  </si>
  <si>
    <t>Réseaux de téléphones, satellites, stations terrestres.</t>
  </si>
  <si>
    <t>Radio, télévision, presse écrite</t>
  </si>
  <si>
    <t>Liaisons et équipement ; journaux ; imprimerie et édition.</t>
  </si>
  <si>
    <t>Technologies de l’information et de la communication (TIC)</t>
  </si>
  <si>
    <t xml:space="preserve">Matériel informatique et logiciels ; accès Internet ; formations aux TI. Lorsque le secteur ne peut pas être spécifié.  </t>
  </si>
  <si>
    <t>PRODUCTION ET DISTRIBUTION D’ENERGIE</t>
  </si>
  <si>
    <t>L’extraction des matières premières pour la production d’énergie devrait être incluse dans le secteur des industries extractives. La fabrication de l’énergie devrait être incluse dans le secteur des industries manufacturières.</t>
  </si>
  <si>
    <t>Politique de l’énergie et gestion administrative</t>
  </si>
  <si>
    <t>Politique de l’énergie, planification et programmes ; aide aux ministères de l’énergie ; renforcement des capacités institutionnelles et conseils ; activités non spécifiées dans le domaine de l’énergie y compris les économies d’énergie.</t>
  </si>
  <si>
    <t>Production d’énergie (sources non renouvelables)</t>
  </si>
  <si>
    <t>Centrales thermiques (lorsque la source de chaleur ne peut être déterminée) ; centrales alimentées au gaz et au charbon.</t>
  </si>
  <si>
    <t>Production d’énergie (sources renouvelables)</t>
  </si>
  <si>
    <t>Y compris politique et planification, programmes de développement, études et primes. Production de bois de chauffage et de charbon de bois devrait être incluse dans sylviculture (31261).</t>
  </si>
  <si>
    <t>Transmission et distribution d’électricité</t>
  </si>
  <si>
    <t>Distribution de la source d’énergie au consommateur ; lignes de transmission.</t>
  </si>
  <si>
    <t>Distribution de gaz</t>
  </si>
  <si>
    <t xml:space="preserve">Distribution au consommateur. </t>
  </si>
  <si>
    <t>Centrales alimentées au fuel</t>
  </si>
  <si>
    <t>Y compris les centrales alimentées au gas-oil.</t>
  </si>
  <si>
    <t>Centrales alimentées au gaz</t>
  </si>
  <si>
    <t>Centrales alimentées au charbon</t>
  </si>
  <si>
    <t>Centrales nucléaires</t>
  </si>
  <si>
    <t>Y compris la sécurité nucléaire.</t>
  </si>
  <si>
    <t>Centrales et barrages hydroélectriques</t>
  </si>
  <si>
    <t>Y compris les installations sur les barges.</t>
  </si>
  <si>
    <t>Énergie géothermique</t>
  </si>
  <si>
    <t>Énergie solaire</t>
  </si>
  <si>
    <t>Y compris les cellules photovoltaïques et les pompes à énergie solaire.</t>
  </si>
  <si>
    <t>Énergie éolienne</t>
  </si>
  <si>
    <t>Énergie éolienne pour l’hydrodynamique et la production d’électricité.</t>
  </si>
  <si>
    <t>Énergie marémotrice</t>
  </si>
  <si>
    <t>Y compris la conversion de l’énergie thermique marine, la puissance des marées et des vagues.</t>
  </si>
  <si>
    <t xml:space="preserve">Biomasse </t>
  </si>
  <si>
    <t>Technologies de densification et utilisation de la biomasse pour la production d’énergie directe, y compris le gaz obtenu par fermentation de la canne à sucre et d’autres résidus végétaux, et par anaérobie.</t>
  </si>
  <si>
    <t>Éducation et formation dans le domaine de l’énergie</t>
  </si>
  <si>
    <t>Se rapporte à tous les sous-secteurs de l’énergie et à tous les niveaux de formation.</t>
  </si>
  <si>
    <t>Recherche dans le domaine de l’énergie</t>
  </si>
  <si>
    <t>Y compris inventaires et études.</t>
  </si>
  <si>
    <t>BANQUES ET SERVICES FINANCIERS</t>
  </si>
  <si>
    <t>Politique des finances et gestion administrative</t>
  </si>
  <si>
    <t>Politique des finances, planification et  programmes ; renforcement des capacités institutionnelles et conseils ; marchés et systèmes financiers.</t>
  </si>
  <si>
    <t>Institutions monétaires</t>
  </si>
  <si>
    <t>Banques centrales.</t>
  </si>
  <si>
    <t>Intermédiaires financiers officiels</t>
  </si>
  <si>
    <t>Tous les intermédiaires financiers dans le secteur formel ; lignes de crédit ; assurance, crédit-bail, capital-risque, etc. (sauf ceux spécialisés dans un seul secteur).</t>
  </si>
  <si>
    <t>Intermédiaires financiers du secteur informel et semi formel</t>
  </si>
  <si>
    <t>Micro crédits, coopératives d’épargne et de crédit, etc.</t>
  </si>
  <si>
    <t xml:space="preserve">Éducation/formation dans la banque et les services financiers  </t>
  </si>
  <si>
    <t>ENTREPRISES ET AUTRES SERVICES</t>
  </si>
  <si>
    <t>Services et institutions de soutien commerciaux</t>
  </si>
  <si>
    <t>Soutien aux associations de commerce et d’entreprises, chambres de commerce ; réformes juridiques et réglementaires afin d’améliorer les activités liées à l’entreprise ; renforcement des capacités institutionnelles du secteur privé et conseils ; information commerciale ; réseaux de liaison entre les secteurs public et privé y compris les foires commerciales ; commerce électronique. Quand le secteur ne peut pas être spécifié : soutien général aux entreprises du secteur privé. En particulier, pour les entreprises du secteur industriel, c’est le code 32130 qui doit être utilisé.</t>
  </si>
  <si>
    <t>Privatisation</t>
  </si>
  <si>
    <t>Lorsque le secteur ne peut être spécifié. Y compris programmes de restructuration d’entreprises publiques et de démonopolisation ; planification, programmation, conseils.</t>
  </si>
  <si>
    <t>AGRICULTURE</t>
  </si>
  <si>
    <t>Politique agricole et gestion administrative</t>
  </si>
  <si>
    <t>Politique agricole, planification et programmes ; aide aux ministères de l’agriculture ; renforcement des capacités institutionnelles et conseils ; activités d’agriculture non spécifiées.</t>
  </si>
  <si>
    <t>Développement agricole</t>
  </si>
  <si>
    <t>Projets intégrés ; développement d’exploitations agricoles.</t>
  </si>
  <si>
    <t>Ressources en terres cultivables</t>
  </si>
  <si>
    <t>Y compris la lutte contre la dégradation des sols ; amélioration des sols ; drainage des zones inondées ; dessalage des sols ; études des terrains agricoles ; remise en état des sols ; lutte contre l’érosion, lutte contre la désertification.</t>
  </si>
  <si>
    <t>Ressources en eau à usage agricole</t>
  </si>
  <si>
    <t xml:space="preserve">Irrigation, réservoirs, structures hydrauliques, exploitation de nappes phréatiques. </t>
  </si>
  <si>
    <t>Produits à usage agricole</t>
  </si>
  <si>
    <t>Approvisionnement en semences, engrais, matériel et outillage agricoles.</t>
  </si>
  <si>
    <t>Production agricole</t>
  </si>
  <si>
    <t>Y compris céréales (froment, riz, orge, maïs, seigle, avoine, millet, sorgho) ; horticulture ; légumes ; fruits et baies ; autres cultures annuelles et pluriannuelles. [Utiliser le code 32161 pour les agro-industries.]</t>
  </si>
  <si>
    <t>Récoltes destinées à l’exportation</t>
  </si>
  <si>
    <t>Y compris sucre ; café, cacao, thé ; oléagineux, graines, noix, amandes ; fibres ; tabac ; caoutchouc. [Utiliser le  code 32161 pour les agro-industries.]</t>
  </si>
  <si>
    <t>Bétail</t>
  </si>
  <si>
    <t>Toutes formes d’élevage ; aliments pour animaux.</t>
  </si>
  <si>
    <t>Réforme agraire</t>
  </si>
  <si>
    <t>Y compris ajustement structurel dans le secteur agricole.</t>
  </si>
  <si>
    <t>Développement agricole alternatif</t>
  </si>
  <si>
    <t>Projets afin de réduire les cultures illicites (drogue) à travers d’autres opportunités de marketing et production agricoles (voir code 43050 pour développement alternatif non agricole).</t>
  </si>
  <si>
    <t>Vulgarisation agricole</t>
  </si>
  <si>
    <t>Formation agricole non formelle.</t>
  </si>
  <si>
    <t>Éducation et formation dans le domaine agricole</t>
  </si>
  <si>
    <t>Recherche agronomique</t>
  </si>
  <si>
    <t>Étude des espèces végétales, physiologie, ressources génétiques, écologie, taxonomie, lutte contre les maladies, biotechnologie agricole ; y compris recherche vétérinaire (dans les domaines génétiques et sanitaires, nutrition, physiologie).</t>
  </si>
  <si>
    <t>Services agricoles</t>
  </si>
  <si>
    <t>Organisation et politiques des marchés ; transport et stockage ; établissements de réserves stratégiques.</t>
  </si>
  <si>
    <t>Protection des plantes et des récoltes, lutte antiacridienne</t>
  </si>
  <si>
    <t>Y compris la protection intégrée des plantes, les activités de protection biologique des plantes, la fourniture et la gestion de substances agrochimiques, l’approvisionnement en pesticides ; politique et législation de la protection des plantes.</t>
  </si>
  <si>
    <t>Services financiers agricoles</t>
  </si>
  <si>
    <t>Intermédiaires financiers du secteur agricole, y compris les plans de crédit ; assurance récoltes.</t>
  </si>
  <si>
    <t>Coopératives agricoles</t>
  </si>
  <si>
    <t xml:space="preserve">Y compris les organisations d’agriculteurs. </t>
  </si>
  <si>
    <t>Services vétérinaires (bétail)</t>
  </si>
  <si>
    <t>Santé des animaux, ressources génétiques et nutritives.</t>
  </si>
  <si>
    <t>SYLVICULTURE</t>
  </si>
  <si>
    <t>Politique de la sylviculture et gestion administrative</t>
  </si>
  <si>
    <t>Politique de la sylviculture, planification et programmes ; renforcement des capacités institutionnelles et conseils ; études des forêts ; activités sylvicoles et agricoles liées à la sylviculture non spécifiées.</t>
  </si>
  <si>
    <t>Développement sylvicole</t>
  </si>
  <si>
    <t>Boisement pour consommation rurale et industrielle ; exploitation et utilisation ; lutte contre l’érosion, lutte contre la désertification ; projets intégrés.</t>
  </si>
  <si>
    <t>Reboisement (bois et charbon de bois)</t>
  </si>
  <si>
    <t xml:space="preserve">Développement sylvicole visant à la production de bois de chauffage et de charbon de bois. </t>
  </si>
  <si>
    <t>Éducation et formation en sylviculture</t>
  </si>
  <si>
    <t>Recherche en sylviculture</t>
  </si>
  <si>
    <t>Y compris reproduction artificielle et amélioration des espèces, méthodes de production, engrais, coupe et ramassage du bois.</t>
  </si>
  <si>
    <t>Services sylvicoles</t>
  </si>
  <si>
    <t>PECHE</t>
  </si>
  <si>
    <t>Politique de la pêche et gestion administrative</t>
  </si>
  <si>
    <t>Politique de la pêche, planification et programmes ; renforcement des capacités institutionnelles et conseils ; pêche hauturière et côtière ; évaluation, études et prospection du poisson en milieu marin et fluvial ; bateaux et équipements de pêche ; activités de pêche non spécifiées.</t>
  </si>
  <si>
    <t>Développement de la pêche</t>
  </si>
  <si>
    <t>Exploitation et utilisation des pêcheries ; sauvegarde des bancs de poisson ; aquaculture ; projets intégrés.</t>
  </si>
  <si>
    <t>Éducation et formation dans le domaine de la pêche</t>
  </si>
  <si>
    <t>Recherche dans le domaine de la pêche</t>
  </si>
  <si>
    <t>Pisciculture pilote ; recherche biologique aquatique.</t>
  </si>
  <si>
    <t>Services dans le domaine de la pêche</t>
  </si>
  <si>
    <t>Ports de pêche ; vente des produits de la pêche ; transport et entreposage frigorifique du poisson.</t>
  </si>
  <si>
    <t>INDUSTRIES MANUFACTURIERES</t>
  </si>
  <si>
    <t xml:space="preserve">Comprend seulement l’aide à la production ou la fabrication. L’approvisionnement en produits finis devrait être inclus dans le secteur correspondant. </t>
  </si>
  <si>
    <t>Politique de l’industrie et gestion administrative</t>
  </si>
  <si>
    <t>Politique de l’industrie, planification et programmes ; renforcement des capacités institutionnelles et conseils ; activités industrielles non spécifiées ; industries manufacturières non spécifiées ci-dessous.</t>
  </si>
  <si>
    <t>Développement industriel</t>
  </si>
  <si>
    <t>Développement des PME</t>
  </si>
  <si>
    <t xml:space="preserve">Soutien direct au développement des petites et moyennes entreprises dans le secteur industriel, y compris la comptabilité, l’audit et les services de conseil. </t>
  </si>
  <si>
    <t>Artisanat</t>
  </si>
  <si>
    <t>Agro-industries</t>
  </si>
  <si>
    <t>Industries alimentaires de base, abattoirs et équipements nécessaires, industrie laitière et conserves de viande et de poisson, industries des corps gras, sucreries, production de boissons, tabac, production d’aliments pour animaux.</t>
  </si>
  <si>
    <t>Industries forestières</t>
  </si>
  <si>
    <t>Industrie et travail du bois, production de papier et pâte à papier.</t>
  </si>
  <si>
    <t>Industrie textile, cuirs et produits similaires</t>
  </si>
  <si>
    <t xml:space="preserve">Y compris bonneterie. </t>
  </si>
  <si>
    <t>Produits chimiques</t>
  </si>
  <si>
    <t>Production industrielle et non industrielle ; y compris fabrication des pesticides.</t>
  </si>
  <si>
    <t>Production d’engrais chimiques</t>
  </si>
  <si>
    <t>Ciment, chaux et plâtre</t>
  </si>
  <si>
    <t>Fabrication d’énergie</t>
  </si>
  <si>
    <t>Y compris liquéfaction du gaz ; raffineries de pétrole.</t>
  </si>
  <si>
    <t>Produits pharmaceutiques</t>
  </si>
  <si>
    <t>Matériel médical et fournitures médicales ; médicaments et vaccins ; produits d’hygiène corporelle.</t>
  </si>
  <si>
    <t>Industrie métallurgique de base</t>
  </si>
  <si>
    <t>Sidérurgie, éléments de construction métallique.</t>
  </si>
  <si>
    <t>Industries des métaux non ferreux</t>
  </si>
  <si>
    <t>Construction mécanique et électrique</t>
  </si>
  <si>
    <t>Fabrication de machines électriques et non électriques, moteurs et turbines.</t>
  </si>
  <si>
    <t>Matériel de transport</t>
  </si>
  <si>
    <t>Construction de navires, construction de bateaux de pêche ; construction de matériel ferroviaire ; véhicules automobiles et voitures particulières ; construction aéronautique ; systèmes de navigation et de guidage.</t>
  </si>
  <si>
    <t>Recherche et développement technologiques</t>
  </si>
  <si>
    <t>Y compris les standards industriels ; gestion et contrôle de qualité ; métrologie ; accréditation ; certification.</t>
  </si>
  <si>
    <t>INDUSTRIES EXTRACTIVES</t>
  </si>
  <si>
    <t>Politique de l’industrie extractive et gestion administrative</t>
  </si>
  <si>
    <t>Politique du secteur des industries extractives, planification et programmes ; législation et cadastre, recensement des richesses minérales, systèmes d’information ; renforcement des capacités institutionnelles et conseils ; exploitation des ressources minérales non spécifiées.</t>
  </si>
  <si>
    <t>Prospection et exploration des minerais</t>
  </si>
  <si>
    <t>Géologie, géophysique et géochimie ; à l’exclusion de hydrogéologie (14010) et géologie de l’environnement (41010), production et extraction minérales, infrastructure, technologie, économie, sécurité et gestion de l’environnement.</t>
  </si>
  <si>
    <t>Charbon</t>
  </si>
  <si>
    <t>Y compris lignite et la tourbe.</t>
  </si>
  <si>
    <t>Pétrole et gaz</t>
  </si>
  <si>
    <t>Pétrole, gaz naturel, condensés ; y compris derricks et plates-formes de forage.</t>
  </si>
  <si>
    <t>Métaux ferreux</t>
  </si>
  <si>
    <t>Fer et alliages.</t>
  </si>
  <si>
    <t>Métaux non ferreux</t>
  </si>
  <si>
    <t>Aluminium, cuivre, plomb, nickel, étain et zinc.</t>
  </si>
  <si>
    <t>Métaux et minerais précieux</t>
  </si>
  <si>
    <t>Or, argent, platine, diamant et pierres précieuses.</t>
  </si>
  <si>
    <t>Minerais industriels</t>
  </si>
  <si>
    <t>Baryte, chaux, feldspath, kaolin, sable, gypse, gravier, pierres d’ornement.</t>
  </si>
  <si>
    <t>Engrais minéraux</t>
  </si>
  <si>
    <t>Phosphates, potasse.</t>
  </si>
  <si>
    <t>Ressources des fonds marins</t>
  </si>
  <si>
    <t>Nodules métalliques, phosphorites, sédiments marins.</t>
  </si>
  <si>
    <t>CONSTRUCTION</t>
  </si>
  <si>
    <t>Politique de la construction et gestion administrative</t>
  </si>
  <si>
    <t>Politique du secteur de la construction, planification ; ne comprend pas les activités de construction identifiables par secteur (par exemple, construction d’hôpitaux ou de bâtiments scolaires).</t>
  </si>
  <si>
    <t>POLITIQUE COMMERCIALE ET REGLEMENTATIONS ET AJUSTMENT LIE AU COMMERCE</t>
  </si>
  <si>
    <t>Politique commerciale et gestion administrative</t>
  </si>
  <si>
    <t>Politique commerciale et planification ; soutien aux ministères et départements responsables de la politique commerciale ; législation et réformes réglementaires dans le domaine du commerce ; analyse politique et mise en œuvre des accords commerciaux multilatéraux ex. sur les obstacles techniques au commerce et les mesures sanitaires et phytosanitaires sauf au niveau régional (voir 33130) ; intégration du commerce dans les stratégies nationales de développement (ex cadres stratégiques de la lutte contre la pauvreté) ; commerce de gros et de détail ; activités non spécifiées dans le domaine du commerce et de la promotion du commerce.</t>
  </si>
  <si>
    <t xml:space="preserve">Facilitation du commerce </t>
  </si>
  <si>
    <t>Simplification et harmonisation des procédures internationales d’importation et d’exportation (ex. évaluations de douane, procédures de licences, formalités de transport, paiements, assurances) ; soutien aux départements douaniers ; réformes tarifaires.</t>
  </si>
  <si>
    <t>Accords commerciaux régionaux</t>
  </si>
  <si>
    <t>Soutien aux accords commerciaux régionaux [ex. Southern African Development Community (SADC), Association of Southeast Asian Nations (ASEAN), Zone de libre-échange des Amériques (ZLEA), Pays d’Afrique, des Caraïbes et du Pacifique/Union européenne (ACP/UE)] ; y compris le travail sur les obstacles techniques au commerce et les mesures sanitaires et phytosanitaires au niveau régional ; élaboration de règles d’origine et introduction de traitement spécial et différencié dans les accords commerciaux régionaux.</t>
  </si>
  <si>
    <t>Négociations commerciales multilatérales</t>
  </si>
  <si>
    <t>Soutien à la participation effective des bénéficiaires de l’aide aux négociations commerciales multilatérales, y compris la formation de négociateurs, l’évaluation de l’impact des négociations ; accession à l’OMC et aux autres organisations multilatérales liées au commerce.</t>
  </si>
  <si>
    <t>Ajustement lié au commerce</t>
  </si>
  <si>
    <t xml:space="preserve">Contributions au budget du gouvernement non réservées afin de soutenir la mise en œuvre des propres réformes commerciales du bénéficiaire et de ses ajustements aux politiques commerciales des autres pays ; assistance à la gestion des déficits de la balance des paiements dus au changement de l'environnement mondial du commerce. </t>
  </si>
  <si>
    <t>Éducation/formation dans le domaine du commerce</t>
  </si>
  <si>
    <t>Développement des ressources humaines dans le domaine du commerce non compris dans les codes ci-dessous.  Comprend les programmes universitaires dans le domaine du commerce.</t>
  </si>
  <si>
    <t>TOURISME</t>
  </si>
  <si>
    <t>Politique du tourisme et gestion administrative</t>
  </si>
  <si>
    <t>DESTINATION  PLURI-SECTO-RIELLE OU TRANSVERSALE</t>
  </si>
  <si>
    <t>Les activités spécifiquement relatives à la protection de l’environnement et à l’égalité hommes-femmes/l’amélioration de la condition des femmes devraient être incluses, si possible, dans les secteurs bénéficiaires de l’aide, et le marqueur « environnement » ou « égalité hommes-femmes » devrait être coché. La catégorie plurisectorielle ou transversale ne comprend que les activités liées à l’environnement et à la condition des femmes qui ne peuvent pas être allouées à un secteur spécifique.</t>
  </si>
  <si>
    <t>Protection de l’environnement, général</t>
  </si>
  <si>
    <t>Secteur non spécifié.</t>
  </si>
  <si>
    <t>Politique de l’environnement et gestion administrative</t>
  </si>
  <si>
    <t>Politique de l’environnement, lois et réglementations environnementales ; institutions et pratiques administratives ; planification de l’environnement et de l’utilisation des terres, procédures de décisions ; séminaires, réunions ; actions de préservation et de protection non spécifiées ci-dessous.</t>
  </si>
  <si>
    <t>Protection de la biosphère</t>
  </si>
  <si>
    <t>Lutte contre la pollution de l’air, protection de la couche d’ozone ; lutte contre la pollution marine.</t>
  </si>
  <si>
    <t>Diversité biologique</t>
  </si>
  <si>
    <t>Y compris réserves naturelles et actions dans les régions environnantes ; autres mesures visant à protéger les espèces menacées dans leur habitat naturel (par exemple la protection des marécages).</t>
  </si>
  <si>
    <t>Protection des sites</t>
  </si>
  <si>
    <t>Se rapporte à un paysage culturel exceptionnel ; y compris des sites et des objets d’une valeur historique, archéologique, esthétique, scientifique ou éducative.</t>
  </si>
  <si>
    <t>Prévention et lutte contre les inondations</t>
  </si>
  <si>
    <t>Inondations de la mer et des rivières ; y compris la lutte contre l’avancée et la montée du niveau de l’eau de la mer.</t>
  </si>
  <si>
    <t>Éducation et formation environnementales</t>
  </si>
  <si>
    <t>Recherche environnementale</t>
  </si>
  <si>
    <t>Y compris établissement de bases de données, inventaires et estimations des ressources naturelles et physiques ; profils environnementaux et études d’impact lorsque le secteur ne peut être déterminé.</t>
  </si>
  <si>
    <t>Autres multi secteurs</t>
  </si>
  <si>
    <t>Aide plurisectorielle</t>
  </si>
  <si>
    <t>Développement et gestion urbaine</t>
  </si>
  <si>
    <t>Projets intégrés de développement urbain ; développement local et gestion urbaine ; infrastructure et services urbains ; gestion municipale ; gestion de l’environnement urbain ; planification ; rénovation urbaine, habitat ; informations sur l’occupation des sols.</t>
  </si>
  <si>
    <t>Développement rural</t>
  </si>
  <si>
    <t>Projets intégrés de développement rural, par exemple, planification du développement régional ; encouragement à la décentralisation des compétences plurisectorielles concernant la planification, la coordination et la gestion ; mise en œuvre du développement régional et des mesures d’accompagnement (telle que gestion des ressources naturelles) ; gestion et planification des terres ; peuplement des terres et activités de réinstallation des peuples [à l’exclusion de la réinstallation des réfugiés et des personnes déplacées à l’intérieur du pays (72030)] projets d’intégration des zones rurales et urbaines ; systèmes d’information des zones géographiques.</t>
  </si>
  <si>
    <t>Développement alternatif non agricole</t>
  </si>
  <si>
    <t>Projets visant à réduire les cultures illicites (drogue) à travers, par exemple, des activités créatrices de revenu non agricoles, des infrastructures sociales et physiques (voir code 31165 pour le développement alternatif agricole).</t>
  </si>
  <si>
    <t>Éducation et formation plurisectorielles</t>
  </si>
  <si>
    <t>Y compris les bourses.</t>
  </si>
  <si>
    <t>Institutions scientifiques et de recherche</t>
  </si>
  <si>
    <t>Quand le secteur ne peut être déterminé.</t>
  </si>
  <si>
    <t>AIDE-PROGRAMME ET AIDE SOUS FORME DE PRODUITS</t>
  </si>
  <si>
    <t>Nota bene : L’aide-programme par secteur doit être incluse dans le secteur correspondant, et la rubrique programme sectoriel devrait être cochée si nécessaire.</t>
  </si>
  <si>
    <t>Soutien budgétaire</t>
  </si>
  <si>
    <t>Les soutiens budgétaires sous la forme d’approches sectorielles devraient être inclus dans les secteurs respectifs.</t>
  </si>
  <si>
    <t>Contributions au budget du gouvernement non réservées ; soutien à la mise en œuvre des réformes macroéconomiques (programmes d’ajustement structurel, stratégies de réduction de la pauvreté) ; y compris l’aide-programme générale (ne pouvant être ventilée par secteur).</t>
  </si>
  <si>
    <t>Aide alimentaire à des fins de développement/aide à la sécurité alimentaire</t>
  </si>
  <si>
    <t>Programmes de sécurité et d’aide alimentaire</t>
  </si>
  <si>
    <t>Fourniture nationale ou internationale de produits alimentaires y compris frais de transport ; paiements comptants pour la fourniture de produits alimentaires ; projets d’aide alimentaire et aide alimentaire destinée à la vente quand le secteur bénéficiaire ne peut être précisé ; à l’exclusion de l’aide alimentaire d’urgence.</t>
  </si>
  <si>
    <t>Aide sous forme de produits : autre</t>
  </si>
  <si>
    <t>Aide sous forme de produits non alimentaires (quand le secteur bénéficiaire ne peut être précisé).</t>
  </si>
  <si>
    <t>Subventions à l’importation (biens d’équipement)</t>
  </si>
  <si>
    <t>Biens d’équipement et services ; lignes de crédit.</t>
  </si>
  <si>
    <t>Subventions à l’importation (produits)</t>
  </si>
  <si>
    <t>Produits, biens d’ordre général, importations de pétrole.</t>
  </si>
  <si>
    <t>ACTIONS SE RAPPORTANT À LA DETTE</t>
  </si>
  <si>
    <t>Action se rapportant à la dette</t>
  </si>
  <si>
    <t>Actions non spécifiées ci-dessous.</t>
  </si>
  <si>
    <t>Annulation de la dette</t>
  </si>
  <si>
    <t>Allégement de la dette multilatérale</t>
  </si>
  <si>
    <t>Dons ou prêts affectés au remboursement d’échéances dues à des institutions financières multilatérales ; y compris les contributions au fonds spécial pour les PPTE.</t>
  </si>
  <si>
    <t>Rééchelonnement d’échéances et refinancement</t>
  </si>
  <si>
    <t>Échange de dette à des fins de développement</t>
  </si>
  <si>
    <t>Affectation de créances à des fins de développement (par exemple dette pour l’éducation, dette pour l’environnement, etc.)</t>
  </si>
  <si>
    <t>Autres échanges de dette</t>
  </si>
  <si>
    <t>Lorsque l’échange de dette profite à un agent extérieur, i.e. n’est pas spécifiquement opéré à des fins de développement.</t>
  </si>
  <si>
    <t>Rachat de la dette</t>
  </si>
  <si>
    <t>Achat de la dette en vue de son annulation.</t>
  </si>
  <si>
    <t>AIDE HUMANITAIRE</t>
  </si>
  <si>
    <t>Selon la définition générale de l’APD, l’aide humanitaire est destinée à sauver des vies, à atténuer les souffrances, et à préserver et protéger la dignité humaine pendant et après des situations d’urgence. Pour être comptabilisée dans l’aide humanitaire, les apports d’aide doivent être conformes aux principes humanitaires d’humanité, d’impartialité, de neutralité et d’indépendance.</t>
  </si>
  <si>
    <t>Intervention d’urgence</t>
  </si>
  <si>
    <t>Une situation d’urgence a pour origine une crise provoquée par des actions humaines ou par une catastrophe naturelle.</t>
  </si>
  <si>
    <t>Assistance matérielle et services d’urgence</t>
  </si>
  <si>
    <t xml:space="preserve">Fourniture d’abris, d’eau, d’installations sanitaires et de services de santé, de médicaments et d’autres secours non alimentaires ; aide aux personnes déplacées à l’intérieur d’un pays à des fins autres qu’alimentaires (72040) ou de protection (72050).  </t>
  </si>
  <si>
    <t xml:space="preserve">Aide alimentaire d’urgence </t>
  </si>
  <si>
    <t>Aide alimentaire pour distribution gratuite ou programmes alimentaires complémentaires ; soutien à court terme aux populations affectées par des catastrophes. Sont exclus les programmes non urgents de sécurité et d’aide alimentaire (52010).</t>
  </si>
  <si>
    <t>Coordination des secours et services de soutien et de protection</t>
  </si>
  <si>
    <t>Mesures visant à coordonner l’acheminement de l’aide humanitaire, y compris les moyens logistiques et les systèmes de communication ; mesures de promotion et de protection de la sécurité, du bien-être, de la dignité et de l’intégrité des civils et des personnes qui ne prennent plus part aux hostilités. (Les activités ayant pour but de protéger la sécurité des personnes et des biens par l’usage ou la démonstration de la force ne sont pas comptabilisables dans l’APD.)</t>
  </si>
  <si>
    <t>Reconstruction et réhabilitation</t>
  </si>
  <si>
    <t>Activités menées pendant et après une situation d’urgence. Les activités à plus long terme destinées à améliorer le niveau d’infrastructure ou de services sociaux doivent être rapportées sous les codes correspondants des secteurs économiques et sociaux pertinents. Voir également les orientations sur la distinction entre l’aide humanitaire et l’aide ventilable par secteur.</t>
  </si>
  <si>
    <t>Aide à la reconstruction et réhabilitation</t>
  </si>
  <si>
    <t>Travaux de reconstruction à court terme après une urgence ou un conflit limités à la remise en état des infrastructures préexistantes (par exemple, réparation ou construction de routes, de ponts ou de ports, restauration des services essentiels concernant, par exemple, l’eau et l’assainissement, les abris, les soins de santé) ; réhabilitation sociale et économique après des situations d’urgence pour faciliter la transition et permettre aux populations touchées de retrouver leurs moyens d’existence antérieurs ou d’en trouver de nouveaux au sortir d’une situation d’urgence (par exemple, conseils et traitements en vue d’aider à surmonter les traumatismes subis, programmes d’emploi).</t>
  </si>
  <si>
    <t>Prévention des catastrophes et préparation à leur survenue</t>
  </si>
  <si>
    <t>Voir codes 41050 et 15220 pour la prévention des inondations et des conflits.</t>
  </si>
  <si>
    <r>
      <t>Prévention des catastrophes et préparation à leur</t>
    </r>
    <r>
      <rPr>
        <b/>
        <sz val="10"/>
        <rFont val="Arial"/>
        <family val="2"/>
      </rPr>
      <t xml:space="preserve"> </t>
    </r>
    <r>
      <rPr>
        <sz val="10"/>
        <rFont val="Arial"/>
        <family val="2"/>
      </rPr>
      <t>survenue</t>
    </r>
  </si>
  <si>
    <t>Activités visant à réduire les risques liés aux catastrophes (par exemple développement des connaissances, établissement d’une cartographie des risques naturels, de normes juridiques pour les constructions) ; systèmes d’alerte précoce, stocks d’urgence et planification d’urgence, y compris préparation à une évacuation.</t>
  </si>
  <si>
    <t>FRAIS ADMINISTRATIFS DES DONNEURS</t>
  </si>
  <si>
    <t>Frais administratifs</t>
  </si>
  <si>
    <t>REFUGIES DANS LE PAYS DONNEUR</t>
  </si>
  <si>
    <t>Réfugiés dans le pays donneur</t>
  </si>
  <si>
    <t>NON AFFECTE/ NON SPECIFIE</t>
  </si>
  <si>
    <t>Secteur non spécifié</t>
  </si>
  <si>
    <t>Les contributions au développement général du pays bénéficiaire devraient être incluses dans l’aide programme (51010).</t>
  </si>
  <si>
    <t>Sensibilisation au développement</t>
  </si>
  <si>
    <t>Dépenses dans le pays donneur afin de renforcer la sensibilisation et l’intérêt dans la coopération pour le développement (brochures, exposés, projets spéciaux de recherche, etc.).</t>
  </si>
  <si>
    <t>Recipient code</t>
  </si>
  <si>
    <t>Recipient name (FR)</t>
  </si>
  <si>
    <t>Turquie</t>
  </si>
  <si>
    <t>Kosovo</t>
  </si>
  <si>
    <t>Serbie</t>
  </si>
  <si>
    <t>Bosnie et Herzégovine</t>
  </si>
  <si>
    <t>Monténégro</t>
  </si>
  <si>
    <t>Macédoine, ERY</t>
  </si>
  <si>
    <t>Albanie</t>
  </si>
  <si>
    <t>Ukraine</t>
  </si>
  <si>
    <t>Bélarus</t>
  </si>
  <si>
    <t>Etats ex-Yougoslavie non spécifié</t>
  </si>
  <si>
    <t>Europe, régional</t>
  </si>
  <si>
    <t>Moldova</t>
  </si>
  <si>
    <t>Algérie</t>
  </si>
  <si>
    <t>Libye</t>
  </si>
  <si>
    <t>Maroc</t>
  </si>
  <si>
    <t>Tunisie</t>
  </si>
  <si>
    <t>Egypte</t>
  </si>
  <si>
    <t>Nord du Sahara, régional</t>
  </si>
  <si>
    <t>Afrique du Sud</t>
  </si>
  <si>
    <t>Angola</t>
  </si>
  <si>
    <t>Botswana</t>
  </si>
  <si>
    <t>Burundi</t>
  </si>
  <si>
    <t>Cameroun</t>
  </si>
  <si>
    <t>Cap-Vert</t>
  </si>
  <si>
    <t>Centrafricaine, Rép.</t>
  </si>
  <si>
    <t>Tchad</t>
  </si>
  <si>
    <t>Comores</t>
  </si>
  <si>
    <t>Congo, Rép.</t>
  </si>
  <si>
    <t>Congo, Rép. dém.</t>
  </si>
  <si>
    <t>Bénin</t>
  </si>
  <si>
    <t>Ethiopie</t>
  </si>
  <si>
    <t>Gabon</t>
  </si>
  <si>
    <t>Gambie</t>
  </si>
  <si>
    <t>Ghana</t>
  </si>
  <si>
    <t>Guinée</t>
  </si>
  <si>
    <t>Guinée-Bissau</t>
  </si>
  <si>
    <t>Guinée équatoriale</t>
  </si>
  <si>
    <t>Côte d'Ivoire</t>
  </si>
  <si>
    <t>Kenya</t>
  </si>
  <si>
    <t>Lesotho</t>
  </si>
  <si>
    <t>Liberia</t>
  </si>
  <si>
    <t>Madagascar</t>
  </si>
  <si>
    <t>Malawi</t>
  </si>
  <si>
    <t>Mali</t>
  </si>
  <si>
    <t>Mauritanie</t>
  </si>
  <si>
    <t>Maurice</t>
  </si>
  <si>
    <t>Mozambique</t>
  </si>
  <si>
    <t>Niger</t>
  </si>
  <si>
    <t>Nigeria</t>
  </si>
  <si>
    <t>Zimbabwe</t>
  </si>
  <si>
    <t>Rwanda</t>
  </si>
  <si>
    <t>Sao Tomé et Principé</t>
  </si>
  <si>
    <t>Sénégal</t>
  </si>
  <si>
    <t>Seychelles</t>
  </si>
  <si>
    <t>Erythrée</t>
  </si>
  <si>
    <t>Sierra Leone</t>
  </si>
  <si>
    <t>Somalie</t>
  </si>
  <si>
    <t>Djibouti</t>
  </si>
  <si>
    <t>Namibie</t>
  </si>
  <si>
    <t>Ste-Hélène</t>
  </si>
  <si>
    <t>Soudan</t>
  </si>
  <si>
    <t>Soudan du Sud</t>
  </si>
  <si>
    <t>Swaziland</t>
  </si>
  <si>
    <t>Tanzanie</t>
  </si>
  <si>
    <t>Togo</t>
  </si>
  <si>
    <t>Ouganda</t>
  </si>
  <si>
    <t>Burkina Faso</t>
  </si>
  <si>
    <t>Zambie</t>
  </si>
  <si>
    <t>Sud du Sahara, régional</t>
  </si>
  <si>
    <t>Afrique, régional</t>
  </si>
  <si>
    <t>Costa Rica</t>
  </si>
  <si>
    <t>Cuba</t>
  </si>
  <si>
    <t>Dominicaine, Rép.</t>
  </si>
  <si>
    <t>El Salvador</t>
  </si>
  <si>
    <t>Guatemala</t>
  </si>
  <si>
    <t>Haïti</t>
  </si>
  <si>
    <t>Honduras</t>
  </si>
  <si>
    <t>Belize</t>
  </si>
  <si>
    <t>Jamaïque</t>
  </si>
  <si>
    <t>Mexique</t>
  </si>
  <si>
    <t>Nicaragua</t>
  </si>
  <si>
    <t>Panama</t>
  </si>
  <si>
    <t>Anguilla</t>
  </si>
  <si>
    <t>Antigua et Barbuda</t>
  </si>
  <si>
    <t>Dominique</t>
  </si>
  <si>
    <t>Indes occ., régional</t>
  </si>
  <si>
    <t>Grenade</t>
  </si>
  <si>
    <t>St-Kitts et Nevis</t>
  </si>
  <si>
    <t>Ste Lucie</t>
  </si>
  <si>
    <t>St-Vincent et Grenadines</t>
  </si>
  <si>
    <t>Montserrat</t>
  </si>
  <si>
    <t>Amérique N.&amp; C., régional</t>
  </si>
  <si>
    <t>Argentine</t>
  </si>
  <si>
    <t>Bolivie</t>
  </si>
  <si>
    <t>Brésil</t>
  </si>
  <si>
    <t>Chili</t>
  </si>
  <si>
    <t>Colombie</t>
  </si>
  <si>
    <t>Equateur</t>
  </si>
  <si>
    <t>Guyana</t>
  </si>
  <si>
    <t>Paraguay</t>
  </si>
  <si>
    <t>Pérou</t>
  </si>
  <si>
    <t>Suriname</t>
  </si>
  <si>
    <t>Uruguay</t>
  </si>
  <si>
    <t>Venezuela</t>
  </si>
  <si>
    <t>Amérique du Sud, régional</t>
  </si>
  <si>
    <t>Amérique, régional</t>
  </si>
  <si>
    <t>Iran</t>
  </si>
  <si>
    <t>Irak</t>
  </si>
  <si>
    <t>Jordanie</t>
  </si>
  <si>
    <t>Cisjordanie et Bande de Gaza</t>
  </si>
  <si>
    <t>Liban</t>
  </si>
  <si>
    <t>Syrie</t>
  </si>
  <si>
    <t>Yémen</t>
  </si>
  <si>
    <t>Moyen-Orient, régional</t>
  </si>
  <si>
    <t>Arménie</t>
  </si>
  <si>
    <t>Azerbaïdjan</t>
  </si>
  <si>
    <t>Géorgie</t>
  </si>
  <si>
    <t>Kazakhstan</t>
  </si>
  <si>
    <t>Kirghize, Rép.</t>
  </si>
  <si>
    <t>Tadjikistan</t>
  </si>
  <si>
    <t>Turkménistan</t>
  </si>
  <si>
    <t>Ouzbékistan</t>
  </si>
  <si>
    <t>Asie centrale, régional</t>
  </si>
  <si>
    <t>Afghanistan</t>
  </si>
  <si>
    <t>Bhoutan</t>
  </si>
  <si>
    <t>Myanmar</t>
  </si>
  <si>
    <t>Sri Lanka</t>
  </si>
  <si>
    <t>Inde</t>
  </si>
  <si>
    <t>Maldives</t>
  </si>
  <si>
    <t>Népal</t>
  </si>
  <si>
    <t>Pakistan</t>
  </si>
  <si>
    <t>Bangladesh</t>
  </si>
  <si>
    <t>Asie du Sud, régional</t>
  </si>
  <si>
    <t>Asie du Sud &amp; C., régional</t>
  </si>
  <si>
    <t>Cambodge</t>
  </si>
  <si>
    <t>Chine</t>
  </si>
  <si>
    <t>Indonésie</t>
  </si>
  <si>
    <t>Corée, Rép. dém.</t>
  </si>
  <si>
    <t>Laos</t>
  </si>
  <si>
    <t>Malaisie</t>
  </si>
  <si>
    <t>Mongolie</t>
  </si>
  <si>
    <t>Philippines</t>
  </si>
  <si>
    <t>Thaïlande</t>
  </si>
  <si>
    <t>Timor-Leste</t>
  </si>
  <si>
    <t>Viêtnam</t>
  </si>
  <si>
    <t>Extrême-Orient, régional</t>
  </si>
  <si>
    <t>Asie, régional</t>
  </si>
  <si>
    <t>Cook, Îles</t>
  </si>
  <si>
    <t>Fidji</t>
  </si>
  <si>
    <t>Kiribati</t>
  </si>
  <si>
    <t>Nauru</t>
  </si>
  <si>
    <t>Vanuatu</t>
  </si>
  <si>
    <t>Niue</t>
  </si>
  <si>
    <t>Marshall, Îles</t>
  </si>
  <si>
    <t>Micronésie, Etats fédérés</t>
  </si>
  <si>
    <t>Palau</t>
  </si>
  <si>
    <t>Papouasie-Nlle-Guinée</t>
  </si>
  <si>
    <t>Salomon, Îles</t>
  </si>
  <si>
    <t>Tokelau</t>
  </si>
  <si>
    <t>Tonga</t>
  </si>
  <si>
    <t>Tuvalu</t>
  </si>
  <si>
    <t>Wallis et Futuna</t>
  </si>
  <si>
    <t>Samoa</t>
  </si>
  <si>
    <t>Océanie, régional</t>
  </si>
  <si>
    <t>Pays en développement, non spécifié</t>
  </si>
  <si>
    <t>Genre/Egalité homme-femme</t>
  </si>
  <si>
    <t>Aide à l'environnement</t>
  </si>
  <si>
    <t>Bonne Gouvernance (dév. participatif)</t>
  </si>
  <si>
    <t>Biodiversité</t>
  </si>
  <si>
    <t>Changements climatiques (atténuation)</t>
  </si>
  <si>
    <t>Changements climatiques (adaptation)</t>
  </si>
  <si>
    <t>Lutte contre la désertification</t>
  </si>
  <si>
    <t>Développement des Capacités</t>
  </si>
  <si>
    <t>Marqueurs CAD</t>
  </si>
  <si>
    <t>Choisir dans la liste déroulante</t>
  </si>
  <si>
    <t>Consulter l'onglet codes-objet et choisir dans la liste déroulante</t>
  </si>
  <si>
    <t>Marqueurs</t>
  </si>
  <si>
    <t>-</t>
  </si>
  <si>
    <t>Pour les marqueur CAD</t>
  </si>
  <si>
    <t>Signifie que le projet a été examiné au regard du marqueur mais qu'il n'a pas été considéré comme contribuant à la thématique de celui-ci.</t>
  </si>
  <si>
    <t>Signifie que les objectifs du projet contribuent à la thématique du marqueur mais ne constituent pas la motivation principale du projet.</t>
  </si>
  <si>
    <t>Signifie que l'objectif du projet est totalement orienté vers la thématique du marqueur.</t>
  </si>
  <si>
    <r>
      <t xml:space="preserve">Lorsque le secteur et/ou le pays ne sont pas connus, utiliser </t>
    </r>
    <r>
      <rPr>
        <b/>
        <sz val="10"/>
        <rFont val="Arial"/>
        <family val="2"/>
      </rPr>
      <t>99810</t>
    </r>
    <r>
      <rPr>
        <sz val="10"/>
        <rFont val="Arial"/>
        <family val="2"/>
      </rPr>
      <t xml:space="preserve"> pour le secteur et </t>
    </r>
    <r>
      <rPr>
        <b/>
        <sz val="10"/>
        <rFont val="Arial"/>
        <family val="2"/>
      </rPr>
      <t>Pays en développement, non spécifié,</t>
    </r>
  </si>
  <si>
    <t>Code projet</t>
  </si>
  <si>
    <t>Nom du projet</t>
  </si>
  <si>
    <t>Localisation exacte</t>
  </si>
  <si>
    <t>Partenaire</t>
  </si>
  <si>
    <t>Durée</t>
  </si>
  <si>
    <t>Informations complémentaires</t>
  </si>
  <si>
    <t>Budget Total</t>
  </si>
  <si>
    <t>Part MAE</t>
  </si>
  <si>
    <t>N°</t>
  </si>
  <si>
    <t>Mode de calcul</t>
  </si>
  <si>
    <t>désignation</t>
  </si>
  <si>
    <t xml:space="preserve">Définition </t>
  </si>
  <si>
    <t>Provenance des fonds concernés</t>
  </si>
  <si>
    <t>A</t>
  </si>
  <si>
    <t>résultat de A.a.+A.b.+A.c.</t>
  </si>
  <si>
    <t>Budget total prévu</t>
  </si>
  <si>
    <t>Part MAE +Part ONG (y compris apport local)</t>
  </si>
  <si>
    <t>A.a.</t>
  </si>
  <si>
    <t>donnée (cf tableau appel de fonds)</t>
  </si>
  <si>
    <t xml:space="preserve">Part MAE </t>
  </si>
  <si>
    <t>enveloppe totale disponible en n</t>
  </si>
  <si>
    <t>Part MAE exclusivement (Enveloppe prévue par convention + solde reporté de n-1)</t>
  </si>
  <si>
    <t>A.b.</t>
  </si>
  <si>
    <t>donnée</t>
  </si>
  <si>
    <t>Part ONG</t>
  </si>
  <si>
    <t>A.c.</t>
  </si>
  <si>
    <t>Apport local</t>
  </si>
  <si>
    <t>B</t>
  </si>
  <si>
    <r>
      <rPr>
        <b/>
        <sz val="10"/>
        <color indexed="16"/>
        <rFont val="Arial"/>
        <family val="2"/>
      </rPr>
      <t>Enveloppe totale appelée année n</t>
    </r>
  </si>
  <si>
    <t>enveloppe MAE telle qu'appelée lors des 2 appels des fonds</t>
  </si>
  <si>
    <t>Part MAE exlusivement</t>
  </si>
  <si>
    <t>C</t>
  </si>
  <si>
    <t>résultat de A.a.+ B</t>
  </si>
  <si>
    <r>
      <rPr>
        <b/>
        <sz val="10"/>
        <color indexed="16"/>
        <rFont val="Arial"/>
        <family val="2"/>
      </rPr>
      <t xml:space="preserve">Solde reporté année n </t>
    </r>
  </si>
  <si>
    <t>Montant prévu dans l'enveloppe mais non appelé par l'ONG luxembougreoise. Pourra être utilisé en année n+1</t>
  </si>
  <si>
    <t>Part MAE  exclusivement</t>
  </si>
  <si>
    <t>D</t>
  </si>
  <si>
    <t>Transféré sur le terrain année n</t>
  </si>
  <si>
    <t>Part MAE+ Part ONG ( sans apport local)</t>
  </si>
  <si>
    <t>E</t>
  </si>
  <si>
    <r>
      <rPr>
        <b/>
        <sz val="10"/>
        <color indexed="16"/>
        <rFont val="Arial"/>
        <family val="2"/>
      </rPr>
      <t>Solde ONG LU année n</t>
    </r>
  </si>
  <si>
    <t>F</t>
  </si>
  <si>
    <t>Dépensé année n</t>
  </si>
  <si>
    <t>Part MAE +part ONG (y compris apport local)</t>
  </si>
  <si>
    <t>G</t>
  </si>
  <si>
    <t>résultat de D+A.c. - F</t>
  </si>
  <si>
    <t>Solde ONG PED en année n</t>
  </si>
  <si>
    <t>différence entre le transféré+apport local  en année n et le dépensé en année n</t>
  </si>
  <si>
    <t>On se retrouve donc avec 3 types de soldes distincts :</t>
  </si>
  <si>
    <t>1.</t>
  </si>
  <si>
    <t>Solde ONG PED</t>
  </si>
  <si>
    <t>2.</t>
  </si>
  <si>
    <t>Solde Part MAE</t>
  </si>
  <si>
    <t>3.</t>
  </si>
  <si>
    <t xml:space="preserve">Solde ONG LU </t>
  </si>
  <si>
    <t>Solde ONG PED (transféré+apport local - dépensé)</t>
  </si>
  <si>
    <t>Accord-cadre 20</t>
  </si>
  <si>
    <t>Atténuation</t>
  </si>
  <si>
    <t>Adaptation</t>
  </si>
  <si>
    <t xml:space="preserve">Global
</t>
  </si>
  <si>
    <t>O</t>
  </si>
  <si>
    <t xml:space="preserve">Solde restant final (appelé - part MAE du dépensé) à rembourser au MAE </t>
  </si>
  <si>
    <t>Appelé</t>
  </si>
  <si>
    <t>Transféré</t>
  </si>
  <si>
    <t>Dépensé</t>
  </si>
  <si>
    <t>Total</t>
  </si>
  <si>
    <t>Indiquer l'acronyme de l'ONG et la durée de l'AC dans les celluel B2, F2 et I2 de la feuille "Tableau demande"</t>
  </si>
  <si>
    <t>Pour le choix du secteur, consulter l'onglet "codes-objet" et sélectionner le code dans le menu déroulant de la colonne c de la feuille "Tableau de demande"</t>
  </si>
  <si>
    <t>Année</t>
  </si>
  <si>
    <t>n.a.</t>
  </si>
  <si>
    <t>Total disponible</t>
  </si>
  <si>
    <t>N° de l'appel de fonds</t>
  </si>
  <si>
    <t>2e</t>
  </si>
  <si>
    <t xml:space="preserve">Total appelé </t>
  </si>
  <si>
    <t>Montant appelé</t>
  </si>
  <si>
    <t>Date de l'appel de fonds</t>
  </si>
  <si>
    <t>1er (max 90%)</t>
  </si>
  <si>
    <t>Solde ONG LU (appelé+part ONG - transféré)</t>
  </si>
  <si>
    <t>Solde ONG LU cumulé (appelé+part ONG - transféré)</t>
  </si>
  <si>
    <t>Durée d'une action: indiquer l'année de début et l'année de fin (qui ne doit pas dépasser la durée de l'accord-cadre)</t>
  </si>
  <si>
    <t>Localisation exacte: il revient à l'ONG de décider, en fonction du projet en question, si elle y indique un(e) ou plusieurs villages, villes, communes, districts, provinces ou régions du pays d'intervention</t>
  </si>
  <si>
    <t>Instructions pour remplir le fichier des Accords-cadres</t>
  </si>
  <si>
    <r>
      <t xml:space="preserve">Transféré </t>
    </r>
    <r>
      <rPr>
        <i/>
        <sz val="12"/>
        <color indexed="16"/>
        <rFont val="Times New Roman"/>
        <family val="1"/>
      </rPr>
      <t>(à remplir lors du 2ème appel)</t>
    </r>
  </si>
  <si>
    <t xml:space="preserve">Annexe 2 : Tableau de la demande d'Accord-cadre </t>
  </si>
  <si>
    <t>FNA</t>
  </si>
  <si>
    <t>Budget global</t>
  </si>
  <si>
    <t>Solde Part MAE non appelé</t>
  </si>
  <si>
    <t>Solde reporté non cummulable</t>
  </si>
  <si>
    <t xml:space="preserve">Budget global </t>
  </si>
  <si>
    <t>La référence projet doit être unique au sein d'un même accord-cadre. L'utilisation de suffixe est autorisée. Un projet ne doit pas être supprimé. Si un projet est abandonné en cours d'AC, son budget peut-être mis à 0 dans le tableau de demande</t>
  </si>
  <si>
    <t>Après réception d'un rapport annuel, les montants alloués dans le tableau de demande portant sur l'année du rapport annuel seront figés et ne pourront plus être modifiés</t>
  </si>
  <si>
    <t>Prévu par la convention</t>
  </si>
  <si>
    <t>Taux de transfert</t>
  </si>
  <si>
    <t>Taux d'exécution</t>
  </si>
  <si>
    <t>Part locale</t>
  </si>
  <si>
    <t>Disponible MAE</t>
  </si>
  <si>
    <t>%</t>
  </si>
  <si>
    <t>Indiquer dans la ligne 7 du tableau de demande, les montants globaux prévus par la convention. Ces montants seront figés au début de l'AC afin de voir l'évolution au cours de la vie de l'AC</t>
  </si>
  <si>
    <t>Les tableaux CAD se génèrent automatiquement. Il sont à transmettre au plus tard au MAE le 1er mars n+1.</t>
  </si>
  <si>
    <t>Différence entre le montant prévu de la part du Ministère pour une année et le montant réellement appelé par l'ONG pour cette même année. Conformément au texte de la Convention, ce solde est reporté par le Ministère et vient s'ajouter à l'enveloppe maximale à laquelle a droit l'ONG pour l'année suivante. Au cas où un solde plus élevé réapparaît à la fin de l'année suivante, il ne peut être reporté de nouveau par le Ministère sur l'année subséquente qu'après retrait du premier solde apparu à la fin de l'année précédente.</t>
  </si>
  <si>
    <t>Solde cumulé ONG PED (transféré+apport local - dépensé)</t>
  </si>
  <si>
    <t>différence entre l'appelé (part MAE) + part ONG correspondante à l'appelé et le transféré sur le terrain</t>
  </si>
  <si>
    <t>Différence entre le "transféré+apport local" pour une année et le dépensé pour cette même année. Un solde inférieur à 0 ne peut pas être reporté sur l'année suivante . Au cas où des dépenses supplémentaires deviennent nécessaires, elles se rajoutent, avec l'accord du Ministère, au budget.</t>
  </si>
  <si>
    <t>résultat de B+(B/0,8*0,2) -A.c.- D</t>
  </si>
  <si>
    <t xml:space="preserve">Différence entre montant appelé par l'ONG+ part ONG - apport local en N et les montants transférés sur le terrain en N.                            </t>
  </si>
  <si>
    <t>Choisir le pays dans la liste déroulante de la colonne E de la feuille "Tableau de demande". Si un projet concerne plusieurs pays, choisir l'option régionale</t>
  </si>
  <si>
    <t xml:space="preserve">Seules les cellules grisées doivent être remplies. Dans le tableau de demande, les cellules rouges deviennent grisées et peuvent être remplies dès que l'ONG a rempli les cellules de la ligne 7. </t>
  </si>
  <si>
    <t>Dépensé sur le terrain (dans et hors le pays en développement) en année n</t>
  </si>
  <si>
    <t>Montant transféré sur le terrain  (dans et hors le pays en développement) pendant l'année n</t>
  </si>
  <si>
    <t xml:space="preserve">Au moment de l'élaboration du rapport annuel de l'année n, l'ONG devra prendre soin d'adapter dans le tableau appel de fonds la colonne du transféré sur le terrain en n (qui au moment de l'appel de fonds ne donnait pas une image complète du transféré). </t>
  </si>
  <si>
    <t>% du 1er appel transféré au moment du 2ème appel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</si>
</sst>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00%"/>
    <numFmt numFmtId="165" formatCode="#,##0.00\ &quot;€&quot;"/>
  </numFmts>
  <fonts count="26" x14ac:knownFonts="1">
    <font>
      <sz val="10"/>
      <name val="Arial"/>
    </font>
    <font>
      <sz val="10"/>
      <name val="Arial"/>
      <family val="2"/>
    </font>
    <font>
      <sz val="8"/>
      <name val="Arial"/>
      <family val="2"/>
    </font>
    <font>
      <b/>
      <sz val="10"/>
      <name val="Arial"/>
      <family val="2"/>
    </font>
    <font>
      <sz val="10"/>
      <color indexed="16"/>
      <name val="Arial"/>
      <family val="2"/>
    </font>
    <font>
      <b/>
      <u/>
      <sz val="12"/>
      <name val="Arial"/>
      <family val="2"/>
    </font>
    <font>
      <sz val="10"/>
      <name val="Arial"/>
      <family val="2"/>
    </font>
    <font>
      <b/>
      <sz val="8"/>
      <name val="Arial"/>
      <family val="2"/>
    </font>
    <font>
      <i/>
      <sz val="10"/>
      <name val="Arial"/>
      <family val="2"/>
    </font>
    <font>
      <sz val="11"/>
      <name val="Times New Roman"/>
      <family val="1"/>
    </font>
    <font>
      <sz val="10"/>
      <name val="Arial Narrow"/>
      <family val="2"/>
    </font>
    <font>
      <i/>
      <sz val="10"/>
      <name val="Arial Narrow"/>
      <family val="2"/>
    </font>
    <font>
      <b/>
      <u/>
      <sz val="10"/>
      <name val="Arial"/>
      <family val="2"/>
    </font>
    <font>
      <sz val="10"/>
      <color theme="1"/>
      <name val="Arial"/>
      <family val="2"/>
    </font>
    <font>
      <b/>
      <sz val="10"/>
      <name val="Calibri"/>
      <family val="2"/>
      <scheme val="minor"/>
    </font>
    <font>
      <sz val="10"/>
      <name val="Calibri"/>
      <family val="2"/>
      <scheme val="minor"/>
    </font>
    <font>
      <b/>
      <sz val="12"/>
      <name val="Times New Roman"/>
      <family val="1"/>
    </font>
    <font>
      <sz val="12"/>
      <name val="Times New Roman"/>
      <family val="1"/>
    </font>
    <font>
      <b/>
      <sz val="16"/>
      <name val="Times New Roman"/>
      <family val="1"/>
    </font>
    <font>
      <sz val="12"/>
      <color indexed="16"/>
      <name val="Times New Roman"/>
      <family val="1"/>
    </font>
    <font>
      <b/>
      <sz val="10"/>
      <color indexed="16"/>
      <name val="Arial"/>
      <family val="2"/>
    </font>
    <font>
      <b/>
      <sz val="12"/>
      <color indexed="16"/>
      <name val="Times New Roman"/>
      <family val="1"/>
    </font>
    <font>
      <b/>
      <u/>
      <sz val="16"/>
      <name val="Times New Roman"/>
      <family val="1"/>
    </font>
    <font>
      <i/>
      <sz val="12"/>
      <color indexed="16"/>
      <name val="Times New Roman"/>
      <family val="1"/>
    </font>
    <font>
      <b/>
      <i/>
      <sz val="12"/>
      <color rgb="FF7030A0"/>
      <name val="Times New Roman"/>
      <family val="1"/>
    </font>
    <font>
      <b/>
      <i/>
      <sz val="12"/>
      <name val="Times New Roman"/>
      <family val="1"/>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diagonalUp="1">
      <left style="medium">
        <color indexed="64"/>
      </left>
      <right style="thin">
        <color indexed="64"/>
      </right>
      <top style="medium">
        <color indexed="64"/>
      </top>
      <bottom style="medium">
        <color indexed="64"/>
      </bottom>
      <diagonal style="medium">
        <color indexed="64"/>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medium">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9">
    <xf numFmtId="0" fontId="0" fillId="0" borderId="0"/>
    <xf numFmtId="44" fontId="1" fillId="0" borderId="0" applyFont="0" applyFill="0" applyBorder="0" applyAlignment="0" applyProtection="0"/>
    <xf numFmtId="0" fontId="6" fillId="0" borderId="0"/>
    <xf numFmtId="0" fontId="13" fillId="0" borderId="0"/>
    <xf numFmtId="0" fontId="6" fillId="0" borderId="0"/>
    <xf numFmtId="0" fontId="6" fillId="0" borderId="0"/>
    <xf numFmtId="43"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cellStyleXfs>
  <cellXfs count="481">
    <xf numFmtId="0" fontId="0" fillId="0" borderId="0" xfId="0"/>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11" fontId="16" fillId="0" borderId="11" xfId="0" applyNumberFormat="1" applyFont="1" applyBorder="1" applyAlignment="1" applyProtection="1">
      <alignment horizontal="center" vertical="center"/>
    </xf>
    <xf numFmtId="0" fontId="16" fillId="0" borderId="11" xfId="0" applyFont="1" applyBorder="1" applyAlignment="1" applyProtection="1">
      <alignment horizontal="center" vertical="center" wrapText="1"/>
    </xf>
    <xf numFmtId="0" fontId="19" fillId="0" borderId="11" xfId="0" applyFont="1" applyBorder="1" applyAlignment="1" applyProtection="1">
      <alignment horizontal="center" vertical="center" textRotation="90" wrapText="1"/>
    </xf>
    <xf numFmtId="0" fontId="17" fillId="0" borderId="18" xfId="0" applyFont="1" applyFill="1" applyBorder="1" applyAlignment="1" applyProtection="1">
      <alignment horizontal="left"/>
    </xf>
    <xf numFmtId="1" fontId="22" fillId="0" borderId="0" xfId="0" applyNumberFormat="1" applyFont="1" applyBorder="1" applyAlignment="1" applyProtection="1">
      <alignment horizontal="left" vertical="top"/>
    </xf>
    <xf numFmtId="0" fontId="17" fillId="0" borderId="1" xfId="0" applyFont="1" applyFill="1" applyBorder="1" applyAlignment="1" applyProtection="1">
      <alignment horizontal="center" vertical="center"/>
    </xf>
    <xf numFmtId="0" fontId="17" fillId="0" borderId="1" xfId="0" applyFont="1" applyFill="1" applyBorder="1" applyAlignment="1" applyProtection="1">
      <alignment horizontal="left" vertical="center"/>
    </xf>
    <xf numFmtId="0" fontId="16" fillId="0" borderId="31" xfId="0"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xf>
    <xf numFmtId="0" fontId="17" fillId="0" borderId="3"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11" fontId="16" fillId="0" borderId="35" xfId="0" applyNumberFormat="1" applyFont="1" applyBorder="1" applyAlignment="1" applyProtection="1">
      <alignment horizontal="center" vertical="center"/>
    </xf>
    <xf numFmtId="0" fontId="16" fillId="0" borderId="35" xfId="0" applyFont="1" applyFill="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17" fillId="0" borderId="3"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18" xfId="0" applyFont="1" applyFill="1" applyBorder="1" applyAlignment="1" applyProtection="1">
      <alignment horizontal="left" vertical="center" wrapText="1"/>
    </xf>
    <xf numFmtId="0" fontId="21" fillId="0" borderId="3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33" xfId="0" applyFont="1" applyFill="1" applyBorder="1" applyAlignment="1" applyProtection="1">
      <alignment horizontal="center" vertical="center" wrapText="1"/>
    </xf>
    <xf numFmtId="11" fontId="21" fillId="5" borderId="36" xfId="0" applyNumberFormat="1" applyFont="1" applyFill="1" applyBorder="1" applyAlignment="1" applyProtection="1">
      <alignment horizontal="center" vertical="center"/>
    </xf>
    <xf numFmtId="0" fontId="21" fillId="0" borderId="36" xfId="0" applyFont="1" applyFill="1" applyBorder="1" applyAlignment="1" applyProtection="1">
      <alignment horizontal="center" vertical="center" wrapText="1"/>
    </xf>
    <xf numFmtId="0" fontId="21" fillId="5" borderId="34" xfId="0" applyFont="1" applyFill="1" applyBorder="1" applyAlignment="1" applyProtection="1">
      <alignment horizontal="center" vertical="center" wrapText="1"/>
    </xf>
    <xf numFmtId="165" fontId="17" fillId="0" borderId="4" xfId="0" applyNumberFormat="1" applyFont="1" applyFill="1" applyBorder="1" applyAlignment="1" applyProtection="1">
      <alignment vertical="center"/>
    </xf>
    <xf numFmtId="165" fontId="16" fillId="0" borderId="11" xfId="0" applyNumberFormat="1" applyFont="1" applyFill="1" applyBorder="1" applyAlignment="1" applyProtection="1">
      <alignment vertical="center"/>
    </xf>
    <xf numFmtId="165" fontId="16" fillId="0" borderId="11" xfId="0" applyNumberFormat="1" applyFont="1" applyFill="1" applyBorder="1" applyProtection="1"/>
    <xf numFmtId="165" fontId="16" fillId="0" borderId="17" xfId="0" applyNumberFormat="1" applyFont="1" applyFill="1" applyBorder="1" applyProtection="1"/>
    <xf numFmtId="165" fontId="17" fillId="0" borderId="18" xfId="0" applyNumberFormat="1" applyFont="1" applyFill="1" applyBorder="1" applyAlignment="1" applyProtection="1">
      <alignment vertical="center"/>
    </xf>
    <xf numFmtId="165" fontId="17" fillId="0" borderId="3" xfId="0" applyNumberFormat="1" applyFont="1" applyFill="1" applyBorder="1" applyAlignment="1" applyProtection="1">
      <alignment vertical="center"/>
    </xf>
    <xf numFmtId="165" fontId="16" fillId="0" borderId="10" xfId="0" applyNumberFormat="1" applyFont="1" applyFill="1" applyBorder="1" applyAlignment="1" applyProtection="1">
      <alignment vertical="center"/>
    </xf>
    <xf numFmtId="165" fontId="16" fillId="0" borderId="10" xfId="1" applyNumberFormat="1" applyFont="1" applyBorder="1" applyAlignment="1" applyProtection="1">
      <alignment vertical="center"/>
    </xf>
    <xf numFmtId="165" fontId="16" fillId="0" borderId="11" xfId="1" applyNumberFormat="1" applyFont="1" applyBorder="1" applyAlignment="1" applyProtection="1">
      <alignment vertical="center"/>
    </xf>
    <xf numFmtId="0" fontId="17" fillId="0" borderId="18" xfId="0" applyFont="1" applyFill="1" applyBorder="1" applyAlignment="1" applyProtection="1">
      <alignment horizontal="center"/>
    </xf>
    <xf numFmtId="0" fontId="18"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horizontal="right" vertical="center"/>
      <protection locked="0"/>
    </xf>
    <xf numFmtId="164" fontId="17" fillId="0" borderId="0" xfId="8" applyNumberFormat="1" applyFont="1" applyBorder="1" applyAlignment="1" applyProtection="1">
      <alignment vertical="center"/>
      <protection locked="0"/>
    </xf>
    <xf numFmtId="1" fontId="22" fillId="0" borderId="0" xfId="0" applyNumberFormat="1" applyFont="1" applyBorder="1" applyAlignment="1" applyProtection="1">
      <alignment horizontal="left" vertical="top"/>
      <protection locked="0"/>
    </xf>
    <xf numFmtId="0" fontId="17" fillId="0" borderId="0" xfId="0" applyFont="1" applyBorder="1" applyAlignment="1" applyProtection="1">
      <alignment horizontal="center"/>
      <protection locked="0"/>
    </xf>
    <xf numFmtId="0" fontId="17" fillId="0" borderId="0" xfId="0" applyFont="1" applyBorder="1" applyProtection="1">
      <protection locked="0"/>
    </xf>
    <xf numFmtId="0" fontId="16" fillId="0" borderId="0" xfId="0" applyFont="1" applyBorder="1" applyProtection="1">
      <protection locked="0"/>
    </xf>
    <xf numFmtId="0" fontId="17" fillId="0" borderId="0" xfId="0"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165" fontId="17" fillId="3" borderId="4" xfId="0" applyNumberFormat="1" applyFont="1" applyFill="1" applyBorder="1" applyAlignment="1" applyProtection="1">
      <alignment horizontal="center" vertical="center"/>
      <protection locked="0"/>
    </xf>
    <xf numFmtId="165" fontId="17" fillId="3" borderId="1"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right" vertical="center"/>
      <protection locked="0"/>
    </xf>
    <xf numFmtId="0" fontId="5" fillId="0" borderId="0" xfId="0" applyFont="1" applyBorder="1" applyAlignment="1" applyProtection="1">
      <alignment horizontal="left" vertical="center"/>
    </xf>
    <xf numFmtId="0" fontId="6" fillId="0" borderId="0" xfId="0" applyFont="1" applyAlignment="1" applyProtection="1">
      <alignment vertical="center" wrapText="1"/>
    </xf>
    <xf numFmtId="0" fontId="6" fillId="0" borderId="0" xfId="0" applyFont="1" applyAlignment="1" applyProtection="1">
      <alignment vertical="top" wrapText="1"/>
    </xf>
    <xf numFmtId="0" fontId="6" fillId="0" borderId="0" xfId="0" applyFont="1" applyAlignment="1" applyProtection="1">
      <alignment vertical="top"/>
    </xf>
    <xf numFmtId="0" fontId="3" fillId="0" borderId="0" xfId="0" applyFont="1" applyAlignment="1" applyProtection="1">
      <alignment horizontal="left" vertical="center"/>
    </xf>
    <xf numFmtId="0" fontId="3" fillId="2"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0" xfId="0" applyFont="1" applyBorder="1" applyAlignment="1" applyProtection="1">
      <alignment horizontal="justify"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justify" vertical="top" wrapText="1"/>
    </xf>
    <xf numFmtId="0" fontId="6" fillId="0" borderId="0" xfId="0" applyFont="1" applyBorder="1" applyAlignment="1" applyProtection="1"/>
    <xf numFmtId="0" fontId="8" fillId="0" borderId="0" xfId="0" applyFont="1" applyBorder="1" applyAlignment="1" applyProtection="1">
      <alignment horizontal="justify" vertical="top"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top"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justify" vertical="center" wrapText="1"/>
    </xf>
    <xf numFmtId="0" fontId="6" fillId="0" borderId="0" xfId="0" applyNumberFormat="1" applyFont="1" applyBorder="1" applyAlignment="1" applyProtection="1">
      <alignment horizontal="justify" vertical="top" wrapText="1"/>
    </xf>
    <xf numFmtId="0" fontId="3" fillId="0" borderId="0" xfId="0" applyFont="1" applyBorder="1" applyAlignment="1" applyProtection="1">
      <alignment horizontal="center" vertical="center" wrapText="1"/>
    </xf>
    <xf numFmtId="0" fontId="6" fillId="0" borderId="0" xfId="0" applyFont="1" applyBorder="1" applyAlignment="1" applyProtection="1">
      <alignment vertical="center" wrapText="1"/>
    </xf>
    <xf numFmtId="0" fontId="3" fillId="0" borderId="0" xfId="0" applyFont="1" applyBorder="1" applyAlignment="1" applyProtection="1">
      <alignment horizontal="justify" vertical="center" wrapText="1"/>
    </xf>
    <xf numFmtId="0" fontId="6" fillId="0" borderId="0" xfId="2" applyFont="1" applyBorder="1" applyAlignment="1" applyProtection="1"/>
    <xf numFmtId="0" fontId="3" fillId="0" borderId="0" xfId="0" applyFont="1" applyBorder="1" applyAlignment="1" applyProtection="1">
      <alignment vertical="center"/>
    </xf>
    <xf numFmtId="0" fontId="9" fillId="0" borderId="0" xfId="0" applyFont="1" applyAlignment="1" applyProtection="1">
      <alignment horizontal="justify" vertical="center" wrapText="1"/>
    </xf>
    <xf numFmtId="0" fontId="6" fillId="0" borderId="0" xfId="0" applyFont="1" applyBorder="1" applyAlignment="1" applyProtection="1">
      <alignment wrapText="1"/>
    </xf>
    <xf numFmtId="0" fontId="21" fillId="0" borderId="36" xfId="0" applyFont="1" applyBorder="1" applyAlignment="1" applyProtection="1">
      <alignment horizontal="center" vertical="center" wrapText="1"/>
    </xf>
    <xf numFmtId="0" fontId="21" fillId="0" borderId="34" xfId="0" applyFont="1" applyBorder="1" applyAlignment="1" applyProtection="1">
      <alignment horizontal="center" vertical="center" wrapText="1"/>
    </xf>
    <xf numFmtId="165" fontId="17" fillId="0" borderId="0" xfId="0" applyNumberFormat="1" applyFont="1" applyBorder="1" applyAlignment="1" applyProtection="1">
      <alignment vertical="center"/>
      <protection locked="0"/>
    </xf>
    <xf numFmtId="0" fontId="19" fillId="0" borderId="44" xfId="0" applyFont="1" applyFill="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6" fillId="0" borderId="22" xfId="0" applyFont="1" applyBorder="1" applyAlignment="1" applyProtection="1">
      <alignment vertical="center"/>
    </xf>
    <xf numFmtId="0" fontId="16" fillId="0" borderId="12" xfId="0" applyFont="1" applyBorder="1" applyAlignment="1" applyProtection="1">
      <alignment horizontal="center" vertical="center" wrapText="1"/>
    </xf>
    <xf numFmtId="0" fontId="17" fillId="0" borderId="43" xfId="0" applyFont="1" applyFill="1" applyBorder="1" applyAlignment="1" applyProtection="1">
      <alignment horizontal="center"/>
    </xf>
    <xf numFmtId="165" fontId="17" fillId="0" borderId="18" xfId="0" applyNumberFormat="1" applyFont="1" applyFill="1" applyBorder="1" applyProtection="1"/>
    <xf numFmtId="165" fontId="16" fillId="0" borderId="10" xfId="0" applyNumberFormat="1" applyFont="1" applyFill="1" applyBorder="1" applyProtection="1"/>
    <xf numFmtId="0" fontId="17" fillId="0" borderId="46" xfId="0" applyFont="1" applyFill="1" applyBorder="1" applyAlignment="1" applyProtection="1">
      <alignment horizontal="left"/>
    </xf>
    <xf numFmtId="0" fontId="17" fillId="0" borderId="27" xfId="0" applyFont="1" applyFill="1" applyBorder="1" applyAlignment="1" applyProtection="1">
      <alignment horizontal="center"/>
    </xf>
    <xf numFmtId="0" fontId="19" fillId="0" borderId="17" xfId="0" applyFont="1" applyBorder="1" applyAlignment="1" applyProtection="1">
      <alignment horizontal="center" vertical="center" textRotation="90" wrapText="1"/>
    </xf>
    <xf numFmtId="165" fontId="17" fillId="3" borderId="35" xfId="0" applyNumberFormat="1" applyFont="1" applyFill="1" applyBorder="1" applyAlignment="1" applyProtection="1">
      <alignment vertical="center"/>
      <protection locked="0"/>
    </xf>
    <xf numFmtId="165" fontId="17" fillId="3" borderId="44" xfId="0" applyNumberFormat="1" applyFont="1" applyFill="1" applyBorder="1" applyAlignment="1" applyProtection="1">
      <alignment vertical="center"/>
      <protection locked="0"/>
    </xf>
    <xf numFmtId="0" fontId="19" fillId="0" borderId="47" xfId="0" applyFont="1" applyFill="1" applyBorder="1" applyAlignment="1" applyProtection="1">
      <alignment horizontal="center" vertical="center"/>
    </xf>
    <xf numFmtId="0" fontId="16" fillId="0" borderId="0" xfId="0" applyFont="1" applyBorder="1" applyAlignment="1" applyProtection="1">
      <protection locked="0"/>
    </xf>
    <xf numFmtId="49" fontId="17" fillId="0" borderId="31" xfId="0" applyNumberFormat="1" applyFont="1" applyFill="1" applyBorder="1" applyAlignment="1" applyProtection="1">
      <alignment horizontal="center"/>
    </xf>
    <xf numFmtId="0" fontId="17" fillId="0" borderId="43" xfId="0" applyFont="1" applyFill="1" applyBorder="1" applyAlignment="1" applyProtection="1">
      <alignment horizontal="left"/>
    </xf>
    <xf numFmtId="0" fontId="17" fillId="0" borderId="15" xfId="0" applyFont="1" applyFill="1" applyBorder="1" applyAlignment="1" applyProtection="1">
      <alignment horizontal="left"/>
    </xf>
    <xf numFmtId="0" fontId="17" fillId="0" borderId="51" xfId="0" applyFont="1" applyFill="1" applyBorder="1" applyAlignment="1" applyProtection="1">
      <alignment horizontal="center"/>
    </xf>
    <xf numFmtId="0" fontId="21" fillId="3" borderId="44" xfId="0" applyFont="1" applyFill="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4" xfId="0" applyNumberFormat="1" applyFont="1" applyFill="1" applyBorder="1" applyAlignment="1" applyProtection="1">
      <alignment horizontal="center" vertical="center" wrapText="1"/>
    </xf>
    <xf numFmtId="0" fontId="19" fillId="0" borderId="22" xfId="0" applyFont="1" applyBorder="1" applyAlignment="1" applyProtection="1">
      <alignment horizontal="center" vertical="center" textRotation="90" wrapText="1"/>
    </xf>
    <xf numFmtId="0" fontId="16" fillId="0" borderId="29" xfId="0" applyFont="1" applyBorder="1" applyAlignment="1" applyProtection="1">
      <alignment horizontal="center" vertical="center" wrapText="1"/>
    </xf>
    <xf numFmtId="0" fontId="16" fillId="0" borderId="25" xfId="0" applyFont="1" applyBorder="1" applyAlignment="1" applyProtection="1">
      <alignment horizontal="center" vertical="center"/>
    </xf>
    <xf numFmtId="0" fontId="16" fillId="0" borderId="24" xfId="0" applyFont="1" applyBorder="1" applyAlignment="1" applyProtection="1">
      <alignment horizontal="center" vertical="center" wrapText="1"/>
    </xf>
    <xf numFmtId="0" fontId="16" fillId="0" borderId="40" xfId="0" applyFont="1" applyBorder="1" applyAlignment="1" applyProtection="1">
      <alignment horizontal="center" vertical="center" wrapText="1"/>
    </xf>
    <xf numFmtId="0" fontId="19" fillId="0" borderId="23" xfId="0" applyFont="1" applyFill="1" applyBorder="1" applyAlignment="1" applyProtection="1">
      <alignment vertical="center"/>
    </xf>
    <xf numFmtId="0" fontId="19" fillId="0" borderId="12" xfId="0" applyFont="1" applyFill="1" applyBorder="1" applyAlignment="1" applyProtection="1">
      <alignment vertical="center"/>
    </xf>
    <xf numFmtId="0" fontId="21" fillId="0" borderId="52" xfId="0" applyFont="1" applyBorder="1" applyAlignment="1" applyProtection="1">
      <alignment horizontal="center" vertical="center" wrapText="1"/>
    </xf>
    <xf numFmtId="0" fontId="18"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left" vertical="center"/>
      <protection locked="0"/>
    </xf>
    <xf numFmtId="2" fontId="18" fillId="0" borderId="0" xfId="0" applyNumberFormat="1" applyFont="1" applyBorder="1" applyAlignment="1" applyProtection="1">
      <alignment horizontal="left" vertical="center"/>
      <protection locked="0"/>
    </xf>
    <xf numFmtId="0" fontId="24" fillId="0" borderId="0" xfId="0" applyFont="1" applyBorder="1" applyAlignment="1" applyProtection="1">
      <alignment vertical="center"/>
      <protection locked="0"/>
    </xf>
    <xf numFmtId="165" fontId="17" fillId="0" borderId="0" xfId="0" applyNumberFormat="1" applyFont="1" applyBorder="1" applyAlignment="1" applyProtection="1">
      <alignment horizontal="center" vertical="center"/>
      <protection locked="0"/>
    </xf>
    <xf numFmtId="0" fontId="17" fillId="0" borderId="0" xfId="0" applyFont="1" applyBorder="1" applyAlignment="1" applyProtection="1">
      <alignment vertical="center" wrapText="1"/>
      <protection locked="0"/>
    </xf>
    <xf numFmtId="165" fontId="16" fillId="0" borderId="11" xfId="1" applyNumberFormat="1" applyFont="1" applyFill="1" applyBorder="1" applyAlignment="1" applyProtection="1">
      <alignment vertical="center"/>
    </xf>
    <xf numFmtId="165" fontId="16" fillId="0" borderId="20" xfId="1" applyNumberFormat="1" applyFont="1" applyBorder="1" applyAlignment="1" applyProtection="1">
      <alignment vertical="center"/>
    </xf>
    <xf numFmtId="165" fontId="17" fillId="3" borderId="2" xfId="0" applyNumberFormat="1" applyFont="1" applyFill="1" applyBorder="1" applyAlignment="1" applyProtection="1">
      <alignment horizontal="center" vertical="center"/>
      <protection locked="0"/>
    </xf>
    <xf numFmtId="165" fontId="17" fillId="3" borderId="6" xfId="0" applyNumberFormat="1" applyFont="1" applyFill="1" applyBorder="1" applyAlignment="1" applyProtection="1">
      <alignment horizontal="center" vertical="center"/>
      <protection locked="0"/>
    </xf>
    <xf numFmtId="165" fontId="17" fillId="0" borderId="8" xfId="0" applyNumberFormat="1" applyFont="1" applyBorder="1" applyAlignment="1" applyProtection="1">
      <alignment horizontal="center" vertical="center"/>
    </xf>
    <xf numFmtId="165" fontId="17" fillId="0" borderId="28" xfId="0" applyNumberFormat="1" applyFont="1" applyBorder="1" applyAlignment="1" applyProtection="1">
      <alignment horizontal="center" vertical="center"/>
    </xf>
    <xf numFmtId="165" fontId="16" fillId="0" borderId="23" xfId="1" applyNumberFormat="1" applyFont="1" applyFill="1" applyBorder="1" applyAlignment="1" applyProtection="1">
      <alignment vertical="center"/>
    </xf>
    <xf numFmtId="165" fontId="16" fillId="0" borderId="14" xfId="0" applyNumberFormat="1" applyFont="1" applyBorder="1" applyAlignment="1" applyProtection="1">
      <alignment vertical="center"/>
    </xf>
    <xf numFmtId="0" fontId="16" fillId="0" borderId="14" xfId="0" applyFont="1" applyBorder="1" applyAlignment="1" applyProtection="1">
      <alignment vertical="center"/>
    </xf>
    <xf numFmtId="165" fontId="16" fillId="0" borderId="14" xfId="0" applyNumberFormat="1" applyFont="1" applyBorder="1" applyAlignment="1" applyProtection="1">
      <alignment horizontal="center" vertical="center"/>
    </xf>
    <xf numFmtId="0" fontId="16" fillId="0" borderId="39" xfId="0" applyFont="1" applyBorder="1" applyAlignment="1" applyProtection="1">
      <alignment vertical="center"/>
    </xf>
    <xf numFmtId="0" fontId="3" fillId="0" borderId="0" xfId="0" applyFont="1" applyFill="1" applyBorder="1" applyAlignment="1" applyProtection="1">
      <alignment horizontal="justify"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justify" vertical="top" wrapText="1"/>
    </xf>
    <xf numFmtId="0" fontId="6" fillId="0" borderId="0" xfId="0" applyFont="1" applyFill="1" applyBorder="1" applyAlignment="1" applyProtection="1"/>
    <xf numFmtId="0" fontId="6" fillId="0" borderId="0" xfId="0" applyFont="1" applyFill="1" applyBorder="1" applyAlignment="1" applyProtection="1">
      <alignment horizontal="justify" vertical="center" wrapText="1"/>
    </xf>
    <xf numFmtId="0" fontId="16" fillId="0" borderId="17" xfId="0" applyFont="1" applyFill="1" applyBorder="1" applyAlignment="1" applyProtection="1">
      <alignment vertical="center"/>
    </xf>
    <xf numFmtId="0" fontId="19" fillId="0" borderId="45" xfId="0" applyFont="1" applyFill="1" applyBorder="1" applyAlignment="1" applyProtection="1">
      <alignment horizontal="center" vertical="center" wrapText="1"/>
    </xf>
    <xf numFmtId="165" fontId="16" fillId="3" borderId="44" xfId="0" applyNumberFormat="1" applyFont="1" applyFill="1" applyBorder="1" applyAlignment="1" applyProtection="1">
      <alignment horizontal="center" vertical="center"/>
      <protection locked="0"/>
    </xf>
    <xf numFmtId="165" fontId="16" fillId="3" borderId="55" xfId="0" applyNumberFormat="1" applyFont="1" applyFill="1" applyBorder="1" applyAlignment="1" applyProtection="1">
      <alignment horizontal="center" vertical="center"/>
      <protection locked="0"/>
    </xf>
    <xf numFmtId="49" fontId="24" fillId="0" borderId="31" xfId="0" applyNumberFormat="1" applyFont="1" applyFill="1" applyBorder="1" applyAlignment="1" applyProtection="1">
      <alignment horizontal="center" vertical="center"/>
      <protection locked="0"/>
    </xf>
    <xf numFmtId="49" fontId="24" fillId="0" borderId="35" xfId="0" applyNumberFormat="1" applyFont="1" applyFill="1" applyBorder="1" applyAlignment="1" applyProtection="1">
      <alignment horizontal="center" vertical="center"/>
      <protection locked="0"/>
    </xf>
    <xf numFmtId="49" fontId="24" fillId="0" borderId="32" xfId="0" applyNumberFormat="1" applyFont="1" applyFill="1" applyBorder="1" applyAlignment="1" applyProtection="1">
      <alignment horizontal="center" vertical="center"/>
      <protection locked="0"/>
    </xf>
    <xf numFmtId="0" fontId="24" fillId="0" borderId="56" xfId="0" applyFont="1" applyFill="1" applyBorder="1" applyAlignment="1" applyProtection="1">
      <alignment horizontal="center" vertical="center"/>
      <protection locked="0"/>
    </xf>
    <xf numFmtId="0" fontId="24" fillId="0" borderId="56" xfId="0" applyFont="1" applyFill="1" applyBorder="1" applyAlignment="1" applyProtection="1">
      <alignment horizontal="left" vertical="center"/>
      <protection locked="0"/>
    </xf>
    <xf numFmtId="0" fontId="24" fillId="0" borderId="56" xfId="0" applyFont="1" applyFill="1" applyBorder="1" applyAlignment="1" applyProtection="1">
      <alignment vertical="center"/>
      <protection locked="0"/>
    </xf>
    <xf numFmtId="165" fontId="16" fillId="0" borderId="22" xfId="0" applyNumberFormat="1" applyFont="1" applyFill="1" applyBorder="1" applyAlignment="1" applyProtection="1">
      <alignment horizontal="center" vertical="center"/>
    </xf>
    <xf numFmtId="0" fontId="17" fillId="0" borderId="18" xfId="0" applyNumberFormat="1" applyFont="1" applyFill="1" applyBorder="1" applyAlignment="1" applyProtection="1">
      <alignment horizontal="center"/>
    </xf>
    <xf numFmtId="0" fontId="17" fillId="0" borderId="18" xfId="0" applyNumberFormat="1" applyFont="1" applyFill="1" applyBorder="1" applyAlignment="1" applyProtection="1">
      <alignment horizontal="left"/>
    </xf>
    <xf numFmtId="0" fontId="17" fillId="0" borderId="27" xfId="0" applyNumberFormat="1" applyFont="1" applyFill="1" applyBorder="1" applyAlignment="1" applyProtection="1">
      <alignment horizontal="center"/>
    </xf>
    <xf numFmtId="0" fontId="17" fillId="0" borderId="4" xfId="0" applyNumberFormat="1" applyFont="1" applyFill="1" applyBorder="1" applyAlignment="1" applyProtection="1">
      <alignment horizontal="center"/>
    </xf>
    <xf numFmtId="0" fontId="17" fillId="0" borderId="16" xfId="0" applyNumberFormat="1" applyFont="1" applyFill="1" applyBorder="1" applyAlignment="1" applyProtection="1">
      <alignment horizontal="center"/>
    </xf>
    <xf numFmtId="0" fontId="17" fillId="0" borderId="43" xfId="0" applyNumberFormat="1" applyFont="1" applyFill="1" applyBorder="1" applyAlignment="1" applyProtection="1">
      <alignment horizontal="center"/>
    </xf>
    <xf numFmtId="0" fontId="17" fillId="0" borderId="44" xfId="0" applyNumberFormat="1" applyFont="1" applyFill="1" applyBorder="1" applyAlignment="1" applyProtection="1">
      <alignment horizontal="center"/>
    </xf>
    <xf numFmtId="0" fontId="17" fillId="0" borderId="45" xfId="0" applyNumberFormat="1" applyFont="1" applyFill="1" applyBorder="1" applyAlignment="1" applyProtection="1">
      <alignment horizontal="center"/>
    </xf>
    <xf numFmtId="0" fontId="19" fillId="0" borderId="63" xfId="0" applyFont="1" applyFill="1" applyBorder="1" applyAlignment="1" applyProtection="1">
      <alignment vertical="center"/>
    </xf>
    <xf numFmtId="165" fontId="17" fillId="0" borderId="4" xfId="0" applyNumberFormat="1" applyFont="1" applyFill="1" applyBorder="1" applyProtection="1"/>
    <xf numFmtId="1" fontId="22" fillId="0" borderId="0" xfId="0" applyNumberFormat="1" applyFont="1" applyFill="1" applyBorder="1" applyAlignment="1" applyProtection="1">
      <alignment horizontal="left" vertical="top"/>
    </xf>
    <xf numFmtId="1" fontId="22" fillId="0" borderId="0" xfId="0" applyNumberFormat="1" applyFont="1" applyFill="1" applyBorder="1" applyAlignment="1" applyProtection="1">
      <alignment horizontal="left" vertical="top"/>
      <protection locked="0"/>
    </xf>
    <xf numFmtId="0" fontId="17" fillId="0" borderId="0" xfId="0" applyFont="1" applyFill="1" applyBorder="1" applyAlignment="1" applyProtection="1">
      <alignment horizontal="center"/>
      <protection locked="0"/>
    </xf>
    <xf numFmtId="0" fontId="17" fillId="0" borderId="0" xfId="0" applyFont="1" applyFill="1" applyBorder="1" applyProtection="1">
      <protection locked="0"/>
    </xf>
    <xf numFmtId="0" fontId="16" fillId="0" borderId="0" xfId="0" applyFont="1" applyFill="1" applyBorder="1" applyProtection="1">
      <protection locked="0"/>
    </xf>
    <xf numFmtId="0" fontId="16" fillId="0" borderId="25" xfId="0" applyFont="1" applyFill="1" applyBorder="1" applyAlignment="1" applyProtection="1">
      <alignment horizontal="center" vertical="center"/>
    </xf>
    <xf numFmtId="11" fontId="16" fillId="0" borderId="24" xfId="0" applyNumberFormat="1" applyFont="1" applyFill="1" applyBorder="1" applyAlignment="1" applyProtection="1">
      <alignment horizontal="center" vertical="center"/>
    </xf>
    <xf numFmtId="0" fontId="16" fillId="0" borderId="24"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textRotation="90" wrapText="1"/>
    </xf>
    <xf numFmtId="0" fontId="19" fillId="0" borderId="11" xfId="0" applyFont="1" applyFill="1" applyBorder="1" applyAlignment="1" applyProtection="1">
      <alignment horizontal="center" vertical="center" textRotation="90" wrapText="1"/>
    </xf>
    <xf numFmtId="0" fontId="19" fillId="0" borderId="17" xfId="0" applyFont="1" applyFill="1" applyBorder="1" applyAlignment="1" applyProtection="1">
      <alignment horizontal="center" vertical="center" textRotation="90" wrapText="1"/>
    </xf>
    <xf numFmtId="0" fontId="16" fillId="0" borderId="0" xfId="0" applyFont="1" applyFill="1" applyBorder="1" applyAlignment="1" applyProtection="1">
      <protection locked="0"/>
    </xf>
    <xf numFmtId="165" fontId="17" fillId="0" borderId="16" xfId="0" applyNumberFormat="1" applyFont="1" applyFill="1" applyBorder="1" applyProtection="1"/>
    <xf numFmtId="165" fontId="17" fillId="0" borderId="45" xfId="0" applyNumberFormat="1" applyFont="1" applyFill="1" applyBorder="1" applyProtection="1"/>
    <xf numFmtId="44" fontId="16" fillId="0" borderId="0" xfId="0" applyNumberFormat="1" applyFont="1" applyBorder="1" applyAlignment="1" applyProtection="1">
      <alignment vertical="center"/>
      <protection locked="0"/>
    </xf>
    <xf numFmtId="0" fontId="21" fillId="0" borderId="22" xfId="2" applyFont="1" applyBorder="1" applyAlignment="1" applyProtection="1">
      <alignment horizontal="center" vertical="center" wrapText="1"/>
    </xf>
    <xf numFmtId="0" fontId="21" fillId="0" borderId="11" xfId="2" applyFont="1" applyBorder="1" applyAlignment="1" applyProtection="1">
      <alignment horizontal="center" vertical="center" wrapText="1"/>
    </xf>
    <xf numFmtId="0" fontId="21" fillId="0" borderId="11" xfId="2" applyFont="1" applyFill="1" applyBorder="1" applyAlignment="1" applyProtection="1">
      <alignment horizontal="center" vertical="center" wrapText="1"/>
    </xf>
    <xf numFmtId="0" fontId="21" fillId="0" borderId="17" xfId="2" applyFont="1" applyFill="1" applyBorder="1" applyAlignment="1" applyProtection="1">
      <alignment horizontal="center" vertical="center" wrapText="1"/>
    </xf>
    <xf numFmtId="165" fontId="16" fillId="3" borderId="45" xfId="0" applyNumberFormat="1" applyFont="1" applyFill="1" applyBorder="1" applyAlignment="1" applyProtection="1">
      <alignment horizontal="center" vertical="center"/>
      <protection locked="0"/>
    </xf>
    <xf numFmtId="0" fontId="16" fillId="0" borderId="31" xfId="0" applyFont="1" applyBorder="1" applyAlignment="1" applyProtection="1">
      <alignment vertical="center"/>
      <protection locked="0"/>
    </xf>
    <xf numFmtId="165" fontId="16" fillId="0" borderId="35" xfId="0" applyNumberFormat="1" applyFont="1" applyFill="1" applyBorder="1" applyAlignment="1" applyProtection="1">
      <alignment vertical="center"/>
      <protection locked="0"/>
    </xf>
    <xf numFmtId="165" fontId="16" fillId="0" borderId="32" xfId="0" applyNumberFormat="1" applyFont="1" applyFill="1" applyBorder="1" applyAlignment="1" applyProtection="1">
      <alignment vertical="center"/>
      <protection locked="0"/>
    </xf>
    <xf numFmtId="165" fontId="16" fillId="0" borderId="57" xfId="0" applyNumberFormat="1" applyFont="1" applyFill="1" applyBorder="1" applyAlignment="1" applyProtection="1">
      <alignment vertical="center"/>
      <protection locked="0"/>
    </xf>
    <xf numFmtId="165" fontId="16" fillId="0" borderId="31" xfId="0" applyNumberFormat="1" applyFont="1" applyFill="1" applyBorder="1" applyAlignment="1" applyProtection="1">
      <alignment vertical="center"/>
      <protection locked="0"/>
    </xf>
    <xf numFmtId="0" fontId="19" fillId="0" borderId="55"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165" fontId="17" fillId="0" borderId="16" xfId="0" applyNumberFormat="1" applyFont="1" applyFill="1" applyBorder="1" applyAlignment="1" applyProtection="1">
      <alignment horizontal="center" vertical="center"/>
    </xf>
    <xf numFmtId="0" fontId="0" fillId="5" borderId="0" xfId="0" applyFill="1" applyProtection="1"/>
    <xf numFmtId="0" fontId="1" fillId="5" borderId="0" xfId="0" applyFont="1" applyFill="1" applyProtection="1"/>
    <xf numFmtId="0" fontId="1" fillId="5" borderId="0" xfId="0" applyFont="1" applyFill="1" applyAlignment="1" applyProtection="1"/>
    <xf numFmtId="0" fontId="0" fillId="0" borderId="0" xfId="0" applyProtection="1"/>
    <xf numFmtId="0" fontId="0" fillId="2" borderId="1" xfId="0"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0" borderId="1" xfId="0" applyBorder="1" applyAlignment="1" applyProtection="1">
      <alignment horizontal="left" vertical="center" wrapText="1"/>
    </xf>
    <xf numFmtId="0" fontId="20"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0" fillId="0" borderId="1" xfId="0"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0" fillId="0" borderId="0" xfId="0" applyAlignment="1" applyProtection="1"/>
    <xf numFmtId="0" fontId="3" fillId="0" borderId="0" xfId="0" applyFont="1" applyAlignment="1" applyProtection="1"/>
    <xf numFmtId="0" fontId="3" fillId="0" borderId="0" xfId="0" applyFont="1" applyProtection="1"/>
    <xf numFmtId="0" fontId="3" fillId="0" borderId="0" xfId="0" applyFont="1" applyAlignment="1" applyProtection="1">
      <alignment horizontal="center" vertical="top"/>
    </xf>
    <xf numFmtId="0" fontId="3" fillId="0" borderId="0" xfId="0" applyFont="1" applyAlignment="1" applyProtection="1">
      <alignment vertical="top"/>
    </xf>
    <xf numFmtId="0" fontId="16" fillId="0" borderId="13" xfId="0" applyFont="1" applyBorder="1" applyAlignment="1" applyProtection="1">
      <alignment horizontal="center" vertical="center"/>
    </xf>
    <xf numFmtId="165" fontId="16" fillId="0" borderId="43"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0" fontId="21" fillId="0" borderId="44" xfId="0" applyFont="1" applyFill="1" applyBorder="1" applyAlignment="1" applyProtection="1">
      <alignment horizontal="center" vertical="center" wrapText="1"/>
    </xf>
    <xf numFmtId="0" fontId="24" fillId="0" borderId="56" xfId="0" applyFont="1" applyFill="1" applyBorder="1" applyAlignment="1" applyProtection="1">
      <alignment vertical="center" wrapText="1"/>
    </xf>
    <xf numFmtId="165" fontId="24" fillId="0" borderId="4" xfId="6" applyNumberFormat="1" applyFont="1" applyFill="1" applyBorder="1" applyAlignment="1" applyProtection="1">
      <alignment horizontal="right" vertical="center"/>
    </xf>
    <xf numFmtId="0" fontId="24" fillId="0" borderId="56" xfId="0" applyFont="1" applyFill="1" applyBorder="1" applyAlignment="1" applyProtection="1">
      <alignment vertical="center"/>
    </xf>
    <xf numFmtId="0" fontId="24" fillId="0" borderId="56" xfId="0" applyFont="1" applyFill="1" applyBorder="1" applyAlignment="1" applyProtection="1">
      <alignment horizontal="center" vertical="center"/>
    </xf>
    <xf numFmtId="0" fontId="17" fillId="0" borderId="0" xfId="0" applyFont="1" applyBorder="1" applyAlignment="1" applyProtection="1">
      <alignment vertical="center" wrapText="1"/>
    </xf>
    <xf numFmtId="165" fontId="17" fillId="0" borderId="0" xfId="0" applyNumberFormat="1" applyFont="1" applyBorder="1" applyAlignment="1" applyProtection="1">
      <alignment vertical="center"/>
    </xf>
    <xf numFmtId="0" fontId="16" fillId="0" borderId="23"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xf>
    <xf numFmtId="11" fontId="16" fillId="0" borderId="23" xfId="0" applyNumberFormat="1" applyFont="1" applyBorder="1" applyAlignment="1" applyProtection="1">
      <alignment horizontal="center" vertical="center"/>
    </xf>
    <xf numFmtId="0" fontId="16" fillId="0" borderId="23" xfId="0" applyFont="1" applyBorder="1" applyAlignment="1" applyProtection="1">
      <alignment horizontal="center" vertical="center" wrapText="1"/>
    </xf>
    <xf numFmtId="0" fontId="21" fillId="0" borderId="45" xfId="0" applyFont="1" applyFill="1" applyBorder="1" applyAlignment="1" applyProtection="1">
      <alignment horizontal="center" vertical="center" wrapText="1"/>
    </xf>
    <xf numFmtId="0" fontId="21" fillId="0" borderId="53"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xf>
    <xf numFmtId="165" fontId="16" fillId="0" borderId="35" xfId="0" applyNumberFormat="1" applyFont="1" applyFill="1" applyBorder="1" applyAlignment="1" applyProtection="1">
      <alignment horizontal="center" vertical="center"/>
    </xf>
    <xf numFmtId="1" fontId="22" fillId="0" borderId="0" xfId="0" applyNumberFormat="1" applyFont="1" applyBorder="1" applyAlignment="1" applyProtection="1">
      <alignment vertical="top"/>
      <protection locked="0"/>
    </xf>
    <xf numFmtId="0" fontId="0" fillId="0" borderId="0" xfId="0" applyProtection="1">
      <protection locked="0"/>
    </xf>
    <xf numFmtId="0" fontId="0" fillId="0" borderId="0" xfId="0" applyAlignment="1" applyProtection="1">
      <alignment vertical="center"/>
      <protection locked="0"/>
    </xf>
    <xf numFmtId="49" fontId="17" fillId="0" borderId="35" xfId="0" applyNumberFormat="1" applyFont="1" applyFill="1" applyBorder="1" applyAlignment="1" applyProtection="1">
      <alignment horizontal="center" vertical="center"/>
      <protection locked="0"/>
    </xf>
    <xf numFmtId="14" fontId="17" fillId="3" borderId="35" xfId="0" applyNumberFormat="1" applyFont="1" applyFill="1" applyBorder="1" applyAlignment="1" applyProtection="1">
      <alignment horizontal="center" vertical="center"/>
      <protection locked="0"/>
    </xf>
    <xf numFmtId="49" fontId="17" fillId="0" borderId="44" xfId="0" applyNumberFormat="1" applyFont="1" applyFill="1" applyBorder="1" applyAlignment="1" applyProtection="1">
      <alignment horizontal="center" vertical="center"/>
      <protection locked="0"/>
    </xf>
    <xf numFmtId="14" fontId="17" fillId="3" borderId="44" xfId="0" applyNumberFormat="1" applyFont="1" applyFill="1" applyBorder="1" applyAlignment="1" applyProtection="1">
      <alignment horizontal="center" vertical="center"/>
      <protection locked="0"/>
    </xf>
    <xf numFmtId="49" fontId="17" fillId="0" borderId="42" xfId="0" applyNumberFormat="1" applyFont="1" applyFill="1" applyBorder="1" applyAlignment="1" applyProtection="1">
      <alignment horizontal="center" vertical="center"/>
      <protection locked="0"/>
    </xf>
    <xf numFmtId="14" fontId="17" fillId="3" borderId="42"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16" fillId="0" borderId="23"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Protection="1">
      <protection locked="0"/>
    </xf>
    <xf numFmtId="44" fontId="16" fillId="0" borderId="0" xfId="0" applyNumberFormat="1" applyFont="1" applyFill="1" applyBorder="1" applyAlignment="1" applyProtection="1">
      <alignment vertical="center"/>
      <protection locked="0"/>
    </xf>
    <xf numFmtId="44" fontId="0" fillId="0" borderId="0" xfId="0" applyNumberFormat="1" applyProtection="1">
      <protection locked="0"/>
    </xf>
    <xf numFmtId="0" fontId="22" fillId="0" borderId="0" xfId="0" applyFont="1" applyBorder="1" applyProtection="1"/>
    <xf numFmtId="165" fontId="16" fillId="0" borderId="11" xfId="0" applyNumberFormat="1" applyFont="1" applyBorder="1" applyAlignment="1" applyProtection="1">
      <alignment horizontal="center" vertical="center"/>
    </xf>
    <xf numFmtId="165" fontId="16" fillId="0" borderId="17" xfId="0" applyNumberFormat="1" applyFont="1" applyFill="1" applyBorder="1" applyAlignment="1" applyProtection="1">
      <alignment horizontal="center" vertical="center"/>
    </xf>
    <xf numFmtId="165" fontId="17" fillId="0" borderId="4" xfId="0" applyNumberFormat="1" applyFont="1" applyBorder="1" applyProtection="1"/>
    <xf numFmtId="165" fontId="17" fillId="0" borderId="16" xfId="0" applyNumberFormat="1" applyFont="1" applyBorder="1" applyProtection="1"/>
    <xf numFmtId="165" fontId="17" fillId="0" borderId="1" xfId="0" applyNumberFormat="1" applyFont="1" applyBorder="1" applyProtection="1"/>
    <xf numFmtId="165" fontId="17" fillId="0" borderId="19" xfId="0" applyNumberFormat="1" applyFont="1" applyBorder="1" applyProtection="1"/>
    <xf numFmtId="165" fontId="17" fillId="0" borderId="5" xfId="0" applyNumberFormat="1" applyFont="1" applyBorder="1" applyProtection="1"/>
    <xf numFmtId="165" fontId="17" fillId="0" borderId="21" xfId="0" applyNumberFormat="1" applyFont="1" applyBorder="1" applyProtection="1"/>
    <xf numFmtId="10" fontId="16" fillId="0" borderId="23" xfId="8" applyNumberFormat="1" applyFont="1" applyBorder="1" applyAlignment="1" applyProtection="1">
      <alignment horizontal="center" vertical="center"/>
    </xf>
    <xf numFmtId="0" fontId="17" fillId="0" borderId="27" xfId="0" applyFont="1" applyBorder="1" applyAlignment="1" applyProtection="1">
      <alignment horizontal="center"/>
    </xf>
    <xf numFmtId="0" fontId="17" fillId="0" borderId="8" xfId="0" applyFont="1" applyBorder="1" applyAlignment="1" applyProtection="1">
      <alignment horizontal="center"/>
    </xf>
    <xf numFmtId="0" fontId="17" fillId="0" borderId="28" xfId="0" applyFont="1" applyBorder="1" applyAlignment="1" applyProtection="1">
      <alignment horizontal="center"/>
    </xf>
    <xf numFmtId="0" fontId="17" fillId="0" borderId="23" xfId="0" applyFont="1" applyBorder="1" applyProtection="1"/>
    <xf numFmtId="165" fontId="17" fillId="0" borderId="56" xfId="0" applyNumberFormat="1" applyFont="1" applyBorder="1" applyAlignment="1" applyProtection="1">
      <alignment horizontal="center" vertical="center"/>
      <protection locked="0"/>
    </xf>
    <xf numFmtId="10" fontId="16" fillId="0" borderId="14" xfId="8" applyNumberFormat="1" applyFont="1" applyBorder="1" applyAlignment="1" applyProtection="1">
      <alignment horizontal="center" vertical="center"/>
    </xf>
    <xf numFmtId="0" fontId="16" fillId="0" borderId="12" xfId="0" applyFont="1" applyBorder="1" applyAlignment="1" applyProtection="1">
      <alignment vertical="center"/>
    </xf>
    <xf numFmtId="165" fontId="17" fillId="0" borderId="16"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xf>
    <xf numFmtId="0" fontId="21" fillId="0" borderId="10"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1" fillId="0" borderId="17" xfId="0" applyFont="1" applyFill="1" applyBorder="1" applyAlignment="1" applyProtection="1">
      <alignment horizontal="center" vertical="center" wrapText="1"/>
    </xf>
    <xf numFmtId="0" fontId="14" fillId="3" borderId="0" xfId="0" applyFont="1" applyFill="1" applyBorder="1" applyAlignment="1" applyProtection="1">
      <alignment horizontal="center"/>
    </xf>
    <xf numFmtId="0" fontId="14" fillId="0" borderId="0" xfId="0" applyFont="1" applyFill="1" applyBorder="1" applyAlignment="1" applyProtection="1"/>
    <xf numFmtId="0" fontId="14" fillId="4" borderId="0" xfId="0" applyFont="1" applyFill="1" applyBorder="1" applyAlignment="1" applyProtection="1">
      <alignment vertical="center"/>
    </xf>
    <xf numFmtId="0" fontId="15" fillId="0" borderId="0" xfId="0" applyFont="1" applyBorder="1" applyAlignment="1" applyProtection="1"/>
    <xf numFmtId="0" fontId="15" fillId="0" borderId="0" xfId="0" applyFont="1" applyBorder="1" applyAlignment="1" applyProtection="1">
      <alignment horizontal="center"/>
    </xf>
    <xf numFmtId="1" fontId="3" fillId="0" borderId="0" xfId="0" applyNumberFormat="1" applyFont="1" applyBorder="1" applyAlignment="1" applyProtection="1">
      <alignment horizontal="justify" vertical="top"/>
    </xf>
    <xf numFmtId="0" fontId="6" fillId="0" borderId="0" xfId="0" applyFont="1" applyBorder="1" applyAlignment="1" applyProtection="1">
      <alignment horizontal="left" vertical="top"/>
    </xf>
    <xf numFmtId="0" fontId="15" fillId="0" borderId="0" xfId="0" applyFont="1" applyBorder="1" applyAlignment="1" applyProtection="1">
      <alignment horizontal="right"/>
    </xf>
    <xf numFmtId="0" fontId="0" fillId="0" borderId="0" xfId="0" applyNumberFormat="1" applyProtection="1"/>
    <xf numFmtId="9" fontId="15" fillId="0" borderId="0" xfId="0" applyNumberFormat="1" applyFont="1" applyBorder="1" applyAlignment="1" applyProtection="1"/>
    <xf numFmtId="1" fontId="3" fillId="0" borderId="0" xfId="0" applyNumberFormat="1" applyFont="1" applyBorder="1" applyAlignment="1" applyProtection="1">
      <alignment horizontal="left" vertical="top" wrapText="1"/>
    </xf>
    <xf numFmtId="0" fontId="6" fillId="0" borderId="0" xfId="0" applyFont="1" applyBorder="1" applyAlignment="1" applyProtection="1">
      <alignment vertical="top"/>
    </xf>
    <xf numFmtId="1" fontId="3" fillId="0" borderId="0" xfId="0" applyNumberFormat="1" applyFont="1" applyBorder="1" applyAlignment="1" applyProtection="1">
      <alignment horizontal="justify" vertical="top" wrapText="1"/>
    </xf>
    <xf numFmtId="165" fontId="17" fillId="0" borderId="9" xfId="0" applyNumberFormat="1" applyFont="1" applyBorder="1" applyAlignment="1" applyProtection="1">
      <alignment vertical="center"/>
    </xf>
    <xf numFmtId="165" fontId="17" fillId="0" borderId="4" xfId="0" applyNumberFormat="1" applyFont="1" applyBorder="1" applyAlignment="1" applyProtection="1">
      <alignment vertical="center"/>
    </xf>
    <xf numFmtId="165" fontId="17" fillId="0" borderId="64" xfId="0" applyNumberFormat="1" applyFont="1" applyBorder="1" applyAlignment="1" applyProtection="1">
      <alignment vertical="center"/>
    </xf>
    <xf numFmtId="165" fontId="17" fillId="0" borderId="1" xfId="0" applyNumberFormat="1" applyFont="1" applyBorder="1" applyAlignment="1" applyProtection="1">
      <alignment vertical="center"/>
    </xf>
    <xf numFmtId="165" fontId="17" fillId="0" borderId="65" xfId="0" applyNumberFormat="1" applyFont="1" applyBorder="1" applyAlignment="1" applyProtection="1">
      <alignment vertical="center"/>
    </xf>
    <xf numFmtId="165" fontId="17" fillId="0" borderId="5" xfId="0" applyNumberFormat="1" applyFont="1" applyBorder="1" applyAlignment="1" applyProtection="1">
      <alignment vertical="center"/>
    </xf>
    <xf numFmtId="165" fontId="16" fillId="0" borderId="22" xfId="0" applyNumberFormat="1" applyFont="1" applyBorder="1" applyAlignment="1" applyProtection="1">
      <alignment vertical="center"/>
    </xf>
    <xf numFmtId="165" fontId="16" fillId="0" borderId="11" xfId="0" applyNumberFormat="1" applyFont="1" applyBorder="1" applyAlignment="1" applyProtection="1">
      <alignment vertical="center"/>
    </xf>
    <xf numFmtId="0" fontId="17" fillId="0" borderId="18" xfId="0" applyFont="1" applyFill="1" applyBorder="1" applyAlignment="1" applyProtection="1">
      <alignment horizontal="left" vertical="center" wrapText="1"/>
      <protection locked="0"/>
    </xf>
    <xf numFmtId="10" fontId="17" fillId="0" borderId="16" xfId="0" applyNumberFormat="1" applyFont="1" applyFill="1" applyBorder="1" applyAlignment="1" applyProtection="1">
      <alignment horizontal="left" vertical="center" wrapText="1"/>
      <protection locked="0"/>
    </xf>
    <xf numFmtId="0" fontId="17" fillId="0" borderId="18" xfId="0" applyFont="1" applyFill="1" applyBorder="1" applyAlignment="1" applyProtection="1">
      <alignment horizontal="center" vertical="center"/>
      <protection locked="0"/>
    </xf>
    <xf numFmtId="0" fontId="17" fillId="0" borderId="4" xfId="0" applyFont="1" applyFill="1" applyBorder="1" applyAlignment="1" applyProtection="1">
      <alignment horizontal="left" vertical="center"/>
      <protection locked="0"/>
    </xf>
    <xf numFmtId="0" fontId="17" fillId="0" borderId="4"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165" fontId="17" fillId="0" borderId="18" xfId="0" applyNumberFormat="1" applyFont="1" applyFill="1" applyBorder="1" applyAlignment="1" applyProtection="1">
      <alignment vertical="center"/>
      <protection locked="0"/>
    </xf>
    <xf numFmtId="165" fontId="17" fillId="0" borderId="4" xfId="0" applyNumberFormat="1" applyFont="1" applyFill="1" applyBorder="1" applyAlignment="1" applyProtection="1">
      <alignment vertical="center"/>
      <protection locked="0"/>
    </xf>
    <xf numFmtId="165" fontId="25" fillId="3" borderId="7" xfId="0" applyNumberFormat="1" applyFont="1" applyFill="1" applyBorder="1" applyAlignment="1" applyProtection="1">
      <alignment horizontal="center" vertical="center"/>
      <protection locked="0"/>
    </xf>
    <xf numFmtId="0" fontId="16" fillId="0" borderId="13" xfId="0" applyFont="1" applyBorder="1" applyAlignment="1" applyProtection="1">
      <alignment horizontal="right" vertical="center"/>
    </xf>
    <xf numFmtId="165" fontId="16" fillId="0" borderId="17" xfId="0" applyNumberFormat="1" applyFont="1" applyBorder="1" applyAlignment="1" applyProtection="1">
      <alignment vertical="center"/>
    </xf>
    <xf numFmtId="165" fontId="16" fillId="5" borderId="17" xfId="0" applyNumberFormat="1" applyFont="1" applyFill="1" applyBorder="1" applyAlignment="1" applyProtection="1">
      <alignment vertical="center"/>
    </xf>
    <xf numFmtId="0" fontId="1" fillId="0" borderId="0" xfId="0" applyFont="1" applyAlignment="1" applyProtection="1">
      <alignment vertical="center"/>
      <protection locked="0"/>
    </xf>
    <xf numFmtId="0" fontId="16" fillId="0" borderId="0" xfId="0"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25" fillId="0" borderId="18" xfId="0" applyFont="1" applyFill="1" applyBorder="1" applyAlignment="1" applyProtection="1">
      <alignment horizontal="left" vertical="center" wrapText="1"/>
      <protection locked="0"/>
    </xf>
    <xf numFmtId="0" fontId="25" fillId="0" borderId="18" xfId="0" applyFont="1" applyFill="1" applyBorder="1" applyAlignment="1" applyProtection="1">
      <alignment horizontal="center" vertical="center"/>
      <protection locked="0"/>
    </xf>
    <xf numFmtId="0" fontId="25" fillId="0" borderId="4" xfId="0" applyFont="1" applyFill="1" applyBorder="1" applyAlignment="1" applyProtection="1">
      <alignment horizontal="left" vertical="center"/>
      <protection locked="0"/>
    </xf>
    <xf numFmtId="0" fontId="25" fillId="0" borderId="4"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165" fontId="25" fillId="0" borderId="18" xfId="0" applyNumberFormat="1" applyFont="1" applyFill="1" applyBorder="1" applyAlignment="1" applyProtection="1">
      <alignment vertical="center"/>
      <protection locked="0"/>
    </xf>
    <xf numFmtId="165" fontId="25" fillId="0" borderId="4" xfId="0" applyNumberFormat="1" applyFont="1" applyFill="1" applyBorder="1" applyAlignment="1" applyProtection="1">
      <alignment vertical="center"/>
      <protection locked="0"/>
    </xf>
    <xf numFmtId="165" fontId="25" fillId="3" borderId="4" xfId="0" applyNumberFormat="1" applyFont="1" applyFill="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25" fillId="0" borderId="18" xfId="0" applyFont="1" applyFill="1" applyBorder="1" applyAlignment="1" applyProtection="1">
      <alignment horizontal="left" vertical="center" wrapText="1"/>
    </xf>
    <xf numFmtId="165" fontId="16" fillId="3" borderId="4" xfId="0" applyNumberFormat="1" applyFont="1" applyFill="1" applyBorder="1" applyAlignment="1" applyProtection="1">
      <alignment horizontal="center" vertical="center"/>
      <protection locked="0"/>
    </xf>
    <xf numFmtId="10" fontId="17" fillId="0" borderId="0" xfId="8" applyNumberFormat="1" applyFont="1" applyFill="1" applyBorder="1" applyAlignment="1" applyProtection="1">
      <alignment horizontal="center"/>
    </xf>
    <xf numFmtId="10" fontId="17" fillId="0" borderId="0" xfId="0" applyNumberFormat="1" applyFont="1" applyFill="1" applyBorder="1" applyAlignment="1" applyProtection="1">
      <alignment horizontal="center"/>
    </xf>
    <xf numFmtId="9" fontId="17" fillId="0" borderId="0" xfId="8" applyFont="1" applyFill="1" applyBorder="1" applyAlignment="1" applyProtection="1">
      <alignment horizontal="center"/>
    </xf>
    <xf numFmtId="10" fontId="17" fillId="0" borderId="0" xfId="0" applyNumberFormat="1" applyFont="1" applyBorder="1" applyAlignment="1" applyProtection="1">
      <alignment horizontal="center"/>
    </xf>
    <xf numFmtId="10" fontId="17" fillId="0" borderId="0" xfId="8" applyNumberFormat="1" applyFont="1" applyBorder="1" applyAlignment="1" applyProtection="1">
      <alignment horizontal="center"/>
    </xf>
    <xf numFmtId="0" fontId="17" fillId="3" borderId="8" xfId="0" applyFont="1" applyFill="1" applyBorder="1" applyAlignment="1" applyProtection="1">
      <alignment horizontal="justify" vertical="center" wrapText="1"/>
      <protection locked="0"/>
    </xf>
    <xf numFmtId="1" fontId="17" fillId="3" borderId="8" xfId="0" applyNumberFormat="1" applyFont="1" applyFill="1" applyBorder="1" applyAlignment="1" applyProtection="1">
      <alignment horizontal="justify" vertical="center" wrapText="1"/>
      <protection locked="0"/>
    </xf>
    <xf numFmtId="0" fontId="17" fillId="0" borderId="8" xfId="0" applyFont="1" applyBorder="1" applyAlignment="1" applyProtection="1">
      <alignment horizontal="justify" vertical="center" wrapText="1"/>
    </xf>
    <xf numFmtId="49" fontId="17" fillId="3" borderId="3" xfId="0" applyNumberFormat="1" applyFont="1" applyFill="1" applyBorder="1" applyAlignment="1" applyProtection="1">
      <alignment horizontal="justify" vertical="center" wrapText="1"/>
      <protection locked="0"/>
    </xf>
    <xf numFmtId="49" fontId="17" fillId="3" borderId="1" xfId="0" applyNumberFormat="1" applyFont="1" applyFill="1" applyBorder="1" applyAlignment="1" applyProtection="1">
      <alignment horizontal="justify" vertical="center" wrapText="1"/>
      <protection locked="0"/>
    </xf>
    <xf numFmtId="49" fontId="17" fillId="3" borderId="19" xfId="0" applyNumberFormat="1" applyFont="1" applyFill="1" applyBorder="1" applyAlignment="1" applyProtection="1">
      <alignment horizontal="justify" vertical="center" wrapText="1"/>
      <protection locked="0"/>
    </xf>
    <xf numFmtId="0" fontId="17" fillId="0" borderId="0" xfId="0" applyFont="1" applyBorder="1" applyAlignment="1" applyProtection="1">
      <alignment horizontal="justify" vertical="center" wrapText="1"/>
      <protection locked="0"/>
    </xf>
    <xf numFmtId="0" fontId="17" fillId="3" borderId="62" xfId="0" applyFont="1" applyFill="1" applyBorder="1" applyAlignment="1" applyProtection="1">
      <alignment horizontal="justify" vertical="center" wrapText="1"/>
      <protection locked="0"/>
    </xf>
    <xf numFmtId="1" fontId="17" fillId="3" borderId="62" xfId="0" applyNumberFormat="1" applyFont="1" applyFill="1" applyBorder="1" applyAlignment="1" applyProtection="1">
      <alignment horizontal="justify" vertical="center" wrapText="1"/>
      <protection locked="0"/>
    </xf>
    <xf numFmtId="0" fontId="17" fillId="0" borderId="62" xfId="0" applyFont="1" applyBorder="1" applyAlignment="1" applyProtection="1">
      <alignment horizontal="justify" vertical="center" wrapText="1"/>
    </xf>
    <xf numFmtId="49" fontId="17" fillId="3" borderId="33" xfId="0" applyNumberFormat="1" applyFont="1" applyFill="1" applyBorder="1" applyAlignment="1" applyProtection="1">
      <alignment horizontal="justify" vertical="center" wrapText="1"/>
      <protection locked="0"/>
    </xf>
    <xf numFmtId="49" fontId="17" fillId="3" borderId="36" xfId="0" applyNumberFormat="1" applyFont="1" applyFill="1" applyBorder="1" applyAlignment="1" applyProtection="1">
      <alignment horizontal="justify" vertical="center" wrapText="1"/>
      <protection locked="0"/>
    </xf>
    <xf numFmtId="49" fontId="17" fillId="3" borderId="34" xfId="0" applyNumberFormat="1" applyFont="1" applyFill="1" applyBorder="1" applyAlignment="1" applyProtection="1">
      <alignment horizontal="justify" vertical="center" wrapText="1"/>
      <protection locked="0"/>
    </xf>
    <xf numFmtId="165" fontId="24" fillId="0" borderId="9" xfId="0" applyNumberFormat="1" applyFont="1" applyFill="1" applyBorder="1" applyAlignment="1" applyProtection="1">
      <alignment horizontal="right" vertical="center"/>
    </xf>
    <xf numFmtId="165" fontId="24" fillId="0" borderId="4" xfId="0" applyNumberFormat="1" applyFont="1" applyFill="1" applyBorder="1" applyAlignment="1" applyProtection="1">
      <alignment horizontal="right" vertical="center"/>
    </xf>
    <xf numFmtId="165" fontId="24" fillId="3" borderId="4" xfId="0" applyNumberFormat="1" applyFont="1" applyFill="1" applyBorder="1" applyAlignment="1" applyProtection="1">
      <alignment horizontal="right" vertical="center"/>
      <protection locked="0"/>
    </xf>
    <xf numFmtId="165" fontId="24" fillId="3" borderId="1" xfId="0" applyNumberFormat="1" applyFont="1" applyFill="1" applyBorder="1" applyAlignment="1" applyProtection="1">
      <alignment horizontal="right" vertical="center"/>
      <protection locked="0"/>
    </xf>
    <xf numFmtId="165" fontId="17" fillId="0" borderId="9" xfId="0" applyNumberFormat="1" applyFont="1" applyFill="1" applyBorder="1" applyAlignment="1" applyProtection="1">
      <alignment horizontal="right" vertical="center" wrapText="1"/>
    </xf>
    <xf numFmtId="165" fontId="17" fillId="0" borderId="4" xfId="0" applyNumberFormat="1" applyFont="1" applyFill="1" applyBorder="1" applyAlignment="1" applyProtection="1">
      <alignment horizontal="right" vertical="center" wrapText="1"/>
    </xf>
    <xf numFmtId="165" fontId="17" fillId="0" borderId="1" xfId="0" applyNumberFormat="1" applyFont="1" applyFill="1" applyBorder="1" applyAlignment="1" applyProtection="1">
      <alignment horizontal="right" vertical="center" wrapText="1"/>
    </xf>
    <xf numFmtId="165" fontId="17" fillId="3" borderId="1" xfId="0" applyNumberFormat="1" applyFont="1" applyFill="1" applyBorder="1" applyAlignment="1" applyProtection="1">
      <alignment horizontal="right" vertical="center" wrapText="1"/>
      <protection locked="0"/>
    </xf>
    <xf numFmtId="165" fontId="17" fillId="3" borderId="4" xfId="0" applyNumberFormat="1" applyFont="1" applyFill="1" applyBorder="1" applyAlignment="1" applyProtection="1">
      <alignment horizontal="right" vertical="center" wrapText="1"/>
      <protection locked="0"/>
    </xf>
    <xf numFmtId="165" fontId="17" fillId="0" borderId="5" xfId="0" applyNumberFormat="1" applyFont="1" applyFill="1" applyBorder="1" applyAlignment="1" applyProtection="1">
      <alignment horizontal="right" vertical="center" wrapText="1"/>
    </xf>
    <xf numFmtId="165" fontId="17" fillId="3" borderId="5" xfId="0" applyNumberFormat="1" applyFont="1" applyFill="1" applyBorder="1" applyAlignment="1" applyProtection="1">
      <alignment horizontal="right" vertical="center" wrapText="1"/>
      <protection locked="0"/>
    </xf>
    <xf numFmtId="165" fontId="16" fillId="0" borderId="22" xfId="0" applyNumberFormat="1" applyFont="1" applyFill="1" applyBorder="1" applyAlignment="1" applyProtection="1">
      <alignment horizontal="right" vertical="center"/>
    </xf>
    <xf numFmtId="0" fontId="17" fillId="0" borderId="31" xfId="0" applyFont="1" applyFill="1" applyBorder="1" applyAlignment="1" applyProtection="1">
      <alignment horizontal="left"/>
    </xf>
    <xf numFmtId="0" fontId="17" fillId="0" borderId="31" xfId="0" applyFont="1" applyFill="1" applyBorder="1" applyAlignment="1" applyProtection="1">
      <alignment horizontal="center"/>
    </xf>
    <xf numFmtId="49" fontId="17" fillId="0" borderId="56" xfId="0" applyNumberFormat="1" applyFont="1" applyFill="1" applyBorder="1" applyAlignment="1" applyProtection="1">
      <alignment horizontal="center"/>
    </xf>
    <xf numFmtId="165" fontId="17" fillId="0" borderId="31" xfId="0" applyNumberFormat="1" applyFont="1" applyFill="1" applyBorder="1" applyProtection="1"/>
    <xf numFmtId="165" fontId="17" fillId="0" borderId="35" xfId="0" applyNumberFormat="1" applyFont="1" applyFill="1" applyBorder="1" applyProtection="1"/>
    <xf numFmtId="165" fontId="17" fillId="0" borderId="32" xfId="0" applyNumberFormat="1" applyFont="1" applyFill="1" applyBorder="1" applyProtection="1"/>
    <xf numFmtId="165" fontId="17" fillId="0" borderId="43" xfId="0" applyNumberFormat="1" applyFont="1" applyFill="1" applyBorder="1" applyProtection="1"/>
    <xf numFmtId="165" fontId="17" fillId="0" borderId="44" xfId="0" applyNumberFormat="1" applyFont="1" applyFill="1" applyBorder="1" applyProtection="1"/>
    <xf numFmtId="165" fontId="16" fillId="0" borderId="14" xfId="0" applyNumberFormat="1" applyFont="1" applyFill="1" applyBorder="1" applyAlignment="1" applyProtection="1">
      <alignment horizontal="center" vertical="center"/>
    </xf>
    <xf numFmtId="0" fontId="16" fillId="0" borderId="29" xfId="0" applyFont="1" applyFill="1" applyBorder="1" applyAlignment="1" applyProtection="1">
      <alignment horizontal="center" vertical="center" wrapText="1"/>
    </xf>
    <xf numFmtId="0" fontId="21" fillId="0" borderId="45" xfId="0" applyFont="1" applyFill="1" applyBorder="1" applyAlignment="1" applyProtection="1">
      <alignment horizontal="center" vertical="center" wrapText="1"/>
    </xf>
    <xf numFmtId="11" fontId="16" fillId="0" borderId="24" xfId="0" applyNumberFormat="1" applyFont="1" applyBorder="1" applyAlignment="1" applyProtection="1">
      <alignment horizontal="center" vertical="center"/>
    </xf>
    <xf numFmtId="0" fontId="16" fillId="0" borderId="13" xfId="0" applyFont="1" applyBorder="1" applyAlignment="1" applyProtection="1">
      <alignment horizontal="right" vertical="center"/>
    </xf>
    <xf numFmtId="0" fontId="12" fillId="5" borderId="0" xfId="0" applyFont="1" applyFill="1" applyAlignment="1" applyProtection="1">
      <alignment horizontal="center"/>
    </xf>
    <xf numFmtId="0" fontId="3" fillId="0" borderId="0" xfId="0" applyFont="1" applyFill="1" applyAlignment="1" applyProtection="1">
      <alignment horizontal="left" wrapText="1"/>
    </xf>
    <xf numFmtId="0" fontId="3" fillId="0" borderId="0" xfId="0" applyFont="1" applyAlignment="1" applyProtection="1">
      <alignment horizontal="left" wrapText="1"/>
    </xf>
    <xf numFmtId="0" fontId="3" fillId="0" borderId="0" xfId="2" applyFont="1" applyBorder="1" applyAlignment="1" applyProtection="1">
      <alignment horizontal="left" vertical="top" wrapText="1"/>
    </xf>
    <xf numFmtId="0" fontId="16" fillId="0" borderId="29" xfId="0" applyFont="1" applyFill="1" applyBorder="1" applyAlignment="1" applyProtection="1">
      <alignment horizontal="center" vertical="center" wrapText="1"/>
    </xf>
    <xf numFmtId="0" fontId="16" fillId="0" borderId="41"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165" fontId="16" fillId="0" borderId="31" xfId="0" applyNumberFormat="1" applyFont="1" applyFill="1" applyBorder="1" applyAlignment="1" applyProtection="1">
      <alignment horizontal="center" vertical="center"/>
    </xf>
    <xf numFmtId="165" fontId="16" fillId="0" borderId="3" xfId="0" applyNumberFormat="1" applyFont="1" applyFill="1" applyBorder="1" applyAlignment="1" applyProtection="1">
      <alignment horizontal="center" vertical="center"/>
    </xf>
    <xf numFmtId="165" fontId="16" fillId="0" borderId="33" xfId="0" applyNumberFormat="1" applyFont="1" applyFill="1" applyBorder="1" applyAlignment="1" applyProtection="1">
      <alignment horizontal="center" vertical="center"/>
    </xf>
    <xf numFmtId="165" fontId="16" fillId="0" borderId="35" xfId="0" applyNumberFormat="1" applyFont="1" applyFill="1" applyBorder="1" applyAlignment="1" applyProtection="1">
      <alignment horizontal="center" vertical="center"/>
    </xf>
    <xf numFmtId="165" fontId="16" fillId="0" borderId="1" xfId="0" applyNumberFormat="1" applyFont="1" applyFill="1" applyBorder="1" applyAlignment="1" applyProtection="1">
      <alignment horizontal="center" vertical="center"/>
    </xf>
    <xf numFmtId="165" fontId="16" fillId="0" borderId="36" xfId="0" applyNumberFormat="1" applyFont="1" applyFill="1" applyBorder="1" applyAlignment="1" applyProtection="1">
      <alignment horizontal="center" vertical="center"/>
    </xf>
    <xf numFmtId="0" fontId="16" fillId="0" borderId="30" xfId="0" applyFont="1" applyBorder="1" applyAlignment="1" applyProtection="1">
      <alignment horizontal="center" vertical="center" wrapText="1"/>
    </xf>
    <xf numFmtId="0" fontId="16" fillId="0" borderId="59" xfId="0" applyFont="1" applyBorder="1" applyAlignment="1" applyProtection="1">
      <alignment horizontal="center" vertical="center" wrapText="1"/>
    </xf>
    <xf numFmtId="0" fontId="16" fillId="0" borderId="51" xfId="0" applyFont="1" applyBorder="1" applyAlignment="1" applyProtection="1">
      <alignment horizontal="center" vertical="center" wrapText="1"/>
    </xf>
    <xf numFmtId="0" fontId="21" fillId="0" borderId="40" xfId="0" applyFont="1" applyFill="1" applyBorder="1" applyAlignment="1" applyProtection="1">
      <alignment horizontal="center" vertical="center" wrapText="1"/>
    </xf>
    <xf numFmtId="0" fontId="21" fillId="0" borderId="58" xfId="0" applyFont="1" applyFill="1" applyBorder="1" applyAlignment="1" applyProtection="1">
      <alignment horizontal="center" vertical="center" wrapText="1"/>
    </xf>
    <xf numFmtId="0" fontId="21" fillId="0" borderId="45" xfId="0" applyFont="1" applyFill="1" applyBorder="1" applyAlignment="1" applyProtection="1">
      <alignment horizontal="center" vertical="center" wrapText="1"/>
    </xf>
    <xf numFmtId="11" fontId="16" fillId="0" borderId="24" xfId="0" applyNumberFormat="1" applyFont="1" applyBorder="1" applyAlignment="1" applyProtection="1">
      <alignment horizontal="center" vertical="center"/>
    </xf>
    <xf numFmtId="11" fontId="16" fillId="0" borderId="42" xfId="0" applyNumberFormat="1" applyFont="1" applyBorder="1" applyAlignment="1" applyProtection="1">
      <alignment horizontal="center" vertical="center"/>
    </xf>
    <xf numFmtId="11" fontId="16" fillId="0" borderId="44" xfId="0" applyNumberFormat="1" applyFont="1" applyBorder="1" applyAlignment="1" applyProtection="1">
      <alignment horizontal="center" vertical="center"/>
    </xf>
    <xf numFmtId="165" fontId="16" fillId="3" borderId="32" xfId="0" applyNumberFormat="1" applyFont="1" applyFill="1" applyBorder="1" applyAlignment="1" applyProtection="1">
      <alignment horizontal="center" vertical="center"/>
      <protection locked="0"/>
    </xf>
    <xf numFmtId="165" fontId="16" fillId="3" borderId="2" xfId="0" applyNumberFormat="1" applyFont="1" applyFill="1" applyBorder="1" applyAlignment="1" applyProtection="1">
      <alignment horizontal="center" vertical="center"/>
      <protection locked="0"/>
    </xf>
    <xf numFmtId="165" fontId="16" fillId="3" borderId="52" xfId="0" applyNumberFormat="1" applyFont="1" applyFill="1" applyBorder="1" applyAlignment="1" applyProtection="1">
      <alignment horizontal="center" vertical="center"/>
      <protection locked="0"/>
    </xf>
    <xf numFmtId="165" fontId="16" fillId="0" borderId="26" xfId="0" applyNumberFormat="1" applyFont="1" applyFill="1" applyBorder="1" applyAlignment="1" applyProtection="1">
      <alignment horizontal="center" vertical="center"/>
    </xf>
    <xf numFmtId="165" fontId="16" fillId="0" borderId="61" xfId="0" applyNumberFormat="1" applyFont="1" applyFill="1" applyBorder="1" applyAlignment="1" applyProtection="1">
      <alignment horizontal="center" vertical="center"/>
    </xf>
    <xf numFmtId="165" fontId="16" fillId="0" borderId="54" xfId="0" applyNumberFormat="1" applyFont="1" applyFill="1" applyBorder="1" applyAlignment="1" applyProtection="1">
      <alignment horizontal="center" vertical="center"/>
    </xf>
    <xf numFmtId="0" fontId="21" fillId="0" borderId="29"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wrapText="1"/>
    </xf>
    <xf numFmtId="0" fontId="21" fillId="0" borderId="43"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xf>
    <xf numFmtId="0" fontId="16" fillId="0" borderId="58" xfId="0" applyFont="1" applyFill="1" applyBorder="1" applyAlignment="1" applyProtection="1">
      <alignment horizontal="center" vertical="center"/>
    </xf>
    <xf numFmtId="0" fontId="16" fillId="0" borderId="45" xfId="0" applyFont="1" applyFill="1" applyBorder="1" applyAlignment="1" applyProtection="1">
      <alignment horizontal="center" vertical="center"/>
    </xf>
    <xf numFmtId="165" fontId="16" fillId="0" borderId="57" xfId="0" applyNumberFormat="1" applyFont="1" applyFill="1" applyBorder="1" applyAlignment="1" applyProtection="1">
      <alignment horizontal="center" vertical="center"/>
    </xf>
    <xf numFmtId="165" fontId="16" fillId="0" borderId="2" xfId="0" applyNumberFormat="1" applyFont="1" applyFill="1" applyBorder="1" applyAlignment="1" applyProtection="1">
      <alignment horizontal="center" vertical="center"/>
    </xf>
    <xf numFmtId="165" fontId="16" fillId="0" borderId="52" xfId="0" applyNumberFormat="1" applyFont="1" applyFill="1" applyBorder="1" applyAlignment="1" applyProtection="1">
      <alignment horizontal="center" vertical="center"/>
    </xf>
    <xf numFmtId="165" fontId="16" fillId="3" borderId="35" xfId="0" applyNumberFormat="1" applyFont="1" applyFill="1" applyBorder="1" applyAlignment="1" applyProtection="1">
      <alignment horizontal="center" vertical="center"/>
      <protection locked="0"/>
    </xf>
    <xf numFmtId="165" fontId="16" fillId="3" borderId="1" xfId="0" applyNumberFormat="1" applyFont="1" applyFill="1" applyBorder="1" applyAlignment="1" applyProtection="1">
      <alignment horizontal="center" vertical="center"/>
      <protection locked="0"/>
    </xf>
    <xf numFmtId="165" fontId="16" fillId="3" borderId="36" xfId="0" applyNumberFormat="1" applyFont="1" applyFill="1" applyBorder="1" applyAlignment="1" applyProtection="1">
      <alignment horizontal="center" vertical="center"/>
      <protection locked="0"/>
    </xf>
    <xf numFmtId="165" fontId="16" fillId="0" borderId="12" xfId="0" applyNumberFormat="1" applyFont="1" applyFill="1" applyBorder="1" applyAlignment="1" applyProtection="1">
      <alignment horizontal="center" vertical="center"/>
    </xf>
    <xf numFmtId="165" fontId="16" fillId="0" borderId="13" xfId="0" applyNumberFormat="1" applyFont="1" applyFill="1" applyBorder="1" applyAlignment="1" applyProtection="1">
      <alignment horizontal="center" vertical="center"/>
    </xf>
    <xf numFmtId="165" fontId="16" fillId="0" borderId="14" xfId="0" applyNumberFormat="1" applyFont="1" applyFill="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6" fillId="0" borderId="12" xfId="0" applyFont="1" applyBorder="1" applyAlignment="1" applyProtection="1">
      <alignment horizontal="right" vertical="center"/>
      <protection locked="0"/>
    </xf>
    <xf numFmtId="0" fontId="16" fillId="0" borderId="13" xfId="0" applyFont="1" applyBorder="1" applyAlignment="1" applyProtection="1">
      <alignment horizontal="right" vertical="center"/>
      <protection locked="0"/>
    </xf>
    <xf numFmtId="0" fontId="16" fillId="0" borderId="14" xfId="0" applyFont="1" applyBorder="1" applyAlignment="1" applyProtection="1">
      <alignment horizontal="right" vertical="center"/>
      <protection locked="0"/>
    </xf>
    <xf numFmtId="0" fontId="16" fillId="0" borderId="54"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61" xfId="0" applyFont="1" applyFill="1" applyBorder="1" applyAlignment="1" applyProtection="1">
      <alignment horizontal="center" vertical="center"/>
    </xf>
    <xf numFmtId="0" fontId="21" fillId="0" borderId="35" xfId="0" applyFont="1" applyFill="1" applyBorder="1" applyAlignment="1" applyProtection="1">
      <alignment horizontal="center" vertical="center" textRotation="90" wrapText="1"/>
    </xf>
    <xf numFmtId="0" fontId="21" fillId="0" borderId="1" xfId="0" applyFont="1" applyFill="1" applyBorder="1" applyAlignment="1" applyProtection="1">
      <alignment horizontal="center" vertical="center" textRotation="90" wrapText="1"/>
    </xf>
    <xf numFmtId="0" fontId="21" fillId="0" borderId="36" xfId="0" applyFont="1" applyFill="1" applyBorder="1" applyAlignment="1" applyProtection="1">
      <alignment horizontal="center" vertical="center" textRotation="90" wrapText="1"/>
    </xf>
    <xf numFmtId="0" fontId="21" fillId="0" borderId="31" xfId="0" applyFont="1" applyFill="1" applyBorder="1" applyAlignment="1" applyProtection="1">
      <alignment horizontal="center" vertical="center" textRotation="90" wrapText="1"/>
    </xf>
    <xf numFmtId="0" fontId="21" fillId="0" borderId="3" xfId="0" applyFont="1" applyFill="1" applyBorder="1" applyAlignment="1" applyProtection="1">
      <alignment horizontal="center" vertical="center" textRotation="90" wrapText="1"/>
    </xf>
    <xf numFmtId="0" fontId="21" fillId="0" borderId="33" xfId="0" applyFont="1" applyFill="1" applyBorder="1" applyAlignment="1" applyProtection="1">
      <alignment horizontal="center" vertical="center" textRotation="90" wrapText="1"/>
    </xf>
    <xf numFmtId="0" fontId="21" fillId="0" borderId="30" xfId="0" applyFont="1" applyFill="1" applyBorder="1" applyAlignment="1" applyProtection="1">
      <alignment horizontal="center" vertical="center"/>
    </xf>
    <xf numFmtId="0" fontId="21" fillId="0" borderId="59" xfId="0" applyFont="1" applyFill="1" applyBorder="1" applyAlignment="1" applyProtection="1">
      <alignment horizontal="center" vertical="center"/>
    </xf>
    <xf numFmtId="0" fontId="21" fillId="0" borderId="51" xfId="0" applyFont="1" applyFill="1" applyBorder="1" applyAlignment="1" applyProtection="1">
      <alignment horizontal="center" vertical="center"/>
    </xf>
    <xf numFmtId="0" fontId="21" fillId="0" borderId="54" xfId="0" applyFont="1" applyFill="1" applyBorder="1" applyAlignment="1" applyProtection="1">
      <alignment horizontal="center" vertical="center" wrapText="1"/>
    </xf>
    <xf numFmtId="0" fontId="21" fillId="0" borderId="60"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4" fillId="0" borderId="37" xfId="0" applyFont="1" applyFill="1" applyBorder="1" applyAlignment="1" applyProtection="1">
      <alignment horizontal="center" vertical="center" wrapText="1"/>
      <protection locked="0"/>
    </xf>
    <xf numFmtId="0" fontId="24" fillId="0" borderId="38" xfId="0" applyFont="1" applyFill="1" applyBorder="1" applyAlignment="1" applyProtection="1">
      <alignment horizontal="center" vertical="center" wrapText="1"/>
      <protection locked="0"/>
    </xf>
    <xf numFmtId="0" fontId="24" fillId="0" borderId="39"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textRotation="90" wrapText="1"/>
    </xf>
    <xf numFmtId="0" fontId="21" fillId="0" borderId="2" xfId="0" applyFont="1" applyFill="1" applyBorder="1" applyAlignment="1" applyProtection="1">
      <alignment horizontal="center" vertical="center" textRotation="90" wrapText="1"/>
    </xf>
    <xf numFmtId="0" fontId="21" fillId="0" borderId="34" xfId="0" applyFont="1" applyFill="1" applyBorder="1" applyAlignment="1" applyProtection="1">
      <alignment horizontal="center" vertical="center" textRotation="90" wrapText="1"/>
    </xf>
    <xf numFmtId="0" fontId="22" fillId="0" borderId="0" xfId="0" applyFont="1" applyBorder="1" applyAlignment="1" applyProtection="1">
      <alignment horizontal="left" vertical="center"/>
    </xf>
    <xf numFmtId="0" fontId="18" fillId="3" borderId="0" xfId="0" applyFont="1" applyFill="1" applyBorder="1" applyAlignment="1" applyProtection="1">
      <alignment horizontal="center" vertical="center"/>
      <protection locked="0"/>
    </xf>
    <xf numFmtId="1" fontId="18" fillId="3" borderId="0" xfId="0" applyNumberFormat="1" applyFont="1" applyFill="1" applyBorder="1" applyAlignment="1" applyProtection="1">
      <alignment horizontal="left" vertical="center"/>
      <protection locked="0"/>
    </xf>
    <xf numFmtId="0" fontId="18" fillId="0" borderId="0" xfId="0" applyFont="1" applyBorder="1" applyAlignment="1" applyProtection="1">
      <alignment horizontal="center" vertical="center"/>
    </xf>
    <xf numFmtId="0" fontId="18" fillId="0" borderId="0" xfId="0" applyFont="1" applyBorder="1" applyAlignment="1" applyProtection="1">
      <alignment horizontal="right" vertical="center"/>
    </xf>
    <xf numFmtId="0" fontId="18" fillId="3" borderId="0" xfId="0" applyFont="1" applyFill="1" applyBorder="1" applyAlignment="1" applyProtection="1">
      <alignment horizontal="left" vertical="center"/>
      <protection locked="0"/>
    </xf>
    <xf numFmtId="0" fontId="21" fillId="0" borderId="10" xfId="2" applyFont="1" applyBorder="1" applyAlignment="1" applyProtection="1">
      <alignment horizontal="left" vertical="center" wrapText="1"/>
    </xf>
    <xf numFmtId="0" fontId="21" fillId="0" borderId="11" xfId="2" applyFont="1" applyBorder="1" applyAlignment="1" applyProtection="1">
      <alignment horizontal="left" vertical="center" wrapText="1"/>
    </xf>
    <xf numFmtId="165" fontId="17" fillId="0" borderId="40" xfId="0" applyNumberFormat="1" applyFont="1" applyFill="1" applyBorder="1" applyAlignment="1" applyProtection="1">
      <alignment horizontal="center" vertical="center"/>
    </xf>
    <xf numFmtId="165" fontId="17" fillId="0" borderId="45" xfId="0" applyNumberFormat="1" applyFont="1" applyFill="1" applyBorder="1" applyAlignment="1" applyProtection="1">
      <alignment horizontal="center" vertical="center"/>
    </xf>
    <xf numFmtId="165" fontId="17" fillId="3" borderId="24" xfId="0" applyNumberFormat="1" applyFont="1" applyFill="1" applyBorder="1" applyAlignment="1" applyProtection="1">
      <alignment horizontal="center" vertical="center"/>
      <protection locked="0"/>
    </xf>
    <xf numFmtId="165" fontId="17" fillId="3" borderId="44" xfId="0" applyNumberFormat="1"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xf>
    <xf numFmtId="0" fontId="17" fillId="0" borderId="43" xfId="0" applyFont="1" applyFill="1" applyBorder="1" applyAlignment="1" applyProtection="1">
      <alignment horizontal="center" vertical="center"/>
    </xf>
    <xf numFmtId="165" fontId="17" fillId="0" borderId="24"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0" borderId="42" xfId="0" applyNumberFormat="1" applyFont="1" applyFill="1" applyBorder="1" applyAlignment="1" applyProtection="1">
      <alignment horizontal="center" vertical="center"/>
    </xf>
    <xf numFmtId="165" fontId="17" fillId="3" borderId="42"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7" xfId="0" applyFont="1" applyBorder="1" applyAlignment="1" applyProtection="1">
      <alignment horizontal="center" vertical="center"/>
    </xf>
    <xf numFmtId="165" fontId="17" fillId="0" borderId="24" xfId="0" applyNumberFormat="1" applyFont="1" applyBorder="1" applyAlignment="1" applyProtection="1">
      <alignment horizontal="center" vertical="center"/>
    </xf>
    <xf numFmtId="165" fontId="17" fillId="0" borderId="44" xfId="0" applyNumberFormat="1" applyFont="1" applyBorder="1" applyAlignment="1" applyProtection="1">
      <alignment horizontal="center" vertical="center"/>
    </xf>
    <xf numFmtId="165" fontId="17" fillId="0" borderId="42" xfId="0" applyNumberFormat="1" applyFont="1" applyBorder="1" applyAlignment="1" applyProtection="1">
      <alignment horizontal="center" vertical="center"/>
    </xf>
    <xf numFmtId="165" fontId="17" fillId="0" borderId="24" xfId="0" applyNumberFormat="1" applyFont="1" applyFill="1" applyBorder="1" applyAlignment="1" applyProtection="1">
      <alignment horizontal="center" vertical="center"/>
      <protection locked="0"/>
    </xf>
    <xf numFmtId="165" fontId="17" fillId="0" borderId="44" xfId="0" applyNumberFormat="1" applyFont="1" applyFill="1" applyBorder="1" applyAlignment="1" applyProtection="1">
      <alignment horizontal="center" vertical="center"/>
      <protection locked="0"/>
    </xf>
    <xf numFmtId="9" fontId="16" fillId="0" borderId="12" xfId="8" applyFont="1" applyBorder="1" applyAlignment="1" applyProtection="1">
      <alignment horizontal="center" vertical="center"/>
    </xf>
    <xf numFmtId="9" fontId="16" fillId="0" borderId="14" xfId="8" applyFont="1" applyBorder="1" applyAlignment="1" applyProtection="1">
      <alignment horizontal="center" vertical="center"/>
    </xf>
    <xf numFmtId="9" fontId="17" fillId="0" borderId="24" xfId="8" applyFont="1" applyFill="1" applyBorder="1" applyAlignment="1" applyProtection="1">
      <alignment horizontal="center" vertical="center"/>
    </xf>
    <xf numFmtId="9" fontId="17" fillId="0" borderId="44" xfId="8" applyFont="1" applyFill="1" applyBorder="1" applyAlignment="1" applyProtection="1">
      <alignment horizontal="center" vertical="center"/>
    </xf>
    <xf numFmtId="165" fontId="16" fillId="0" borderId="20" xfId="0" applyNumberFormat="1" applyFont="1" applyBorder="1" applyAlignment="1" applyProtection="1">
      <alignment horizontal="center" vertical="center"/>
      <protection locked="0"/>
    </xf>
    <xf numFmtId="165" fontId="16" fillId="0" borderId="22" xfId="0" applyNumberFormat="1" applyFont="1" applyBorder="1" applyAlignment="1" applyProtection="1">
      <alignment horizontal="center" vertical="center"/>
      <protection locked="0"/>
    </xf>
    <xf numFmtId="0" fontId="21" fillId="0" borderId="29" xfId="2" applyFont="1" applyBorder="1" applyAlignment="1" applyProtection="1">
      <alignment horizontal="center" vertical="center" wrapText="1"/>
    </xf>
    <xf numFmtId="0" fontId="21" fillId="0" borderId="24" xfId="2" applyFont="1" applyBorder="1" applyAlignment="1" applyProtection="1">
      <alignment horizontal="center" vertical="center" wrapText="1"/>
    </xf>
    <xf numFmtId="0" fontId="21" fillId="0" borderId="40" xfId="2" applyFont="1" applyBorder="1" applyAlignment="1" applyProtection="1">
      <alignment horizontal="center" vertical="center" wrapText="1"/>
    </xf>
    <xf numFmtId="165" fontId="16" fillId="0" borderId="13" xfId="0" applyNumberFormat="1" applyFont="1" applyBorder="1" applyAlignment="1" applyProtection="1">
      <alignment horizontal="center" vertical="center"/>
      <protection locked="0"/>
    </xf>
    <xf numFmtId="0" fontId="16" fillId="0" borderId="31"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57" xfId="0" applyFont="1" applyBorder="1" applyAlignment="1" applyProtection="1">
      <alignment horizontal="center" vertical="center"/>
    </xf>
    <xf numFmtId="2" fontId="18" fillId="0" borderId="0" xfId="0" applyNumberFormat="1" applyFont="1" applyBorder="1" applyAlignment="1" applyProtection="1">
      <alignment horizontal="center" vertical="center" wrapText="1"/>
    </xf>
    <xf numFmtId="0" fontId="16" fillId="0" borderId="12" xfId="0" applyFont="1" applyBorder="1" applyAlignment="1" applyProtection="1">
      <alignment horizontal="right" vertical="center"/>
    </xf>
    <xf numFmtId="0" fontId="16" fillId="0" borderId="13" xfId="0" applyFont="1" applyBorder="1" applyAlignment="1" applyProtection="1">
      <alignment horizontal="right" vertical="center"/>
    </xf>
    <xf numFmtId="0" fontId="16" fillId="0" borderId="14" xfId="0" applyFont="1" applyBorder="1" applyAlignment="1" applyProtection="1">
      <alignment horizontal="right" vertical="center"/>
    </xf>
    <xf numFmtId="165" fontId="17" fillId="6" borderId="48" xfId="0" applyNumberFormat="1" applyFont="1" applyFill="1" applyBorder="1" applyAlignment="1" applyProtection="1">
      <alignment horizontal="center" vertical="center"/>
    </xf>
    <xf numFmtId="165" fontId="17" fillId="6" borderId="49" xfId="0" applyNumberFormat="1" applyFont="1" applyFill="1" applyBorder="1" applyAlignment="1" applyProtection="1">
      <alignment horizontal="center" vertical="center"/>
    </xf>
    <xf numFmtId="165" fontId="17" fillId="6" borderId="50" xfId="0" applyNumberFormat="1" applyFont="1" applyFill="1" applyBorder="1" applyAlignment="1" applyProtection="1">
      <alignment horizontal="center" vertical="center"/>
    </xf>
    <xf numFmtId="165" fontId="16" fillId="0" borderId="10" xfId="0" applyNumberFormat="1" applyFont="1" applyFill="1" applyBorder="1" applyAlignment="1" applyProtection="1">
      <alignment horizontal="center" vertical="center"/>
    </xf>
    <xf numFmtId="165" fontId="16" fillId="0" borderId="20" xfId="0" applyNumberFormat="1" applyFont="1" applyFill="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39" xfId="0" applyFont="1" applyBorder="1" applyAlignment="1" applyProtection="1">
      <alignment horizontal="center" vertical="center"/>
    </xf>
    <xf numFmtId="9" fontId="16" fillId="0" borderId="13" xfId="8" applyFont="1" applyBorder="1" applyAlignment="1" applyProtection="1">
      <alignment horizontal="center" vertical="center"/>
    </xf>
    <xf numFmtId="0" fontId="16" fillId="0" borderId="0" xfId="0" applyFont="1" applyFill="1" applyBorder="1" applyAlignment="1" applyProtection="1">
      <alignment horizontal="center"/>
      <protection locked="0"/>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cellXfs>
  <cellStyles count="9">
    <cellStyle name="Milliers" xfId="6" builtinId="3"/>
    <cellStyle name="Monétaire" xfId="1" builtinId="4"/>
    <cellStyle name="Normal" xfId="0" builtinId="0"/>
    <cellStyle name="Normal 2" xfId="2"/>
    <cellStyle name="Normal 3" xfId="3"/>
    <cellStyle name="Normal 4" xfId="4"/>
    <cellStyle name="Pourcentage" xfId="8" builtinId="5"/>
    <cellStyle name="Pourcentage 2" xfId="7"/>
    <cellStyle name="Standard_crs++_debtDR_VOR" xfId="5"/>
  </cellStyles>
  <dxfs count="60">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ont>
        <color auto="1"/>
      </font>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ont>
        <b val="0"/>
        <i val="0"/>
        <color auto="1"/>
      </font>
      <fill>
        <patternFill>
          <bgColor theme="9" tint="0.79998168889431442"/>
        </patternFill>
      </fill>
    </dxf>
    <dxf>
      <font>
        <b val="0"/>
        <i val="0"/>
        <color auto="1"/>
      </font>
      <fill>
        <patternFill>
          <bgColor theme="9" tint="0.79998168889431442"/>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S\COOP\AppsLentz\Statistiques\Questionnaires%20(non%20DAC)\Tableaux%20de%20bord%20AC%20au%2009%2010%202013%20(Enregistr&#233;%20automatiqu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PC"/>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pageSetUpPr fitToPage="1"/>
  </sheetPr>
  <dimension ref="A1:L51"/>
  <sheetViews>
    <sheetView tabSelected="1" workbookViewId="0">
      <selection activeCell="C30" sqref="C30"/>
    </sheetView>
  </sheetViews>
  <sheetFormatPr baseColWidth="10" defaultColWidth="10" defaultRowHeight="12.75" x14ac:dyDescent="0.2"/>
  <cols>
    <col min="1" max="1" width="7.28515625" style="186" customWidth="1"/>
    <col min="2" max="2" width="29" style="186" customWidth="1"/>
    <col min="3" max="3" width="40.7109375" style="186" customWidth="1"/>
    <col min="4" max="4" width="35.28515625" style="186" customWidth="1"/>
    <col min="5" max="5" width="38.28515625" style="186" customWidth="1"/>
    <col min="6" max="16384" width="10" style="186"/>
  </cols>
  <sheetData>
    <row r="1" spans="1:12" x14ac:dyDescent="0.2">
      <c r="A1" s="351" t="s">
        <v>707</v>
      </c>
      <c r="B1" s="351"/>
      <c r="C1" s="351"/>
      <c r="D1" s="351"/>
      <c r="E1" s="351"/>
      <c r="F1" s="351"/>
      <c r="G1" s="351"/>
      <c r="H1" s="351"/>
      <c r="I1" s="351"/>
      <c r="J1" s="351"/>
      <c r="K1" s="351"/>
      <c r="L1" s="351"/>
    </row>
    <row r="4" spans="1:12" x14ac:dyDescent="0.2">
      <c r="A4" s="186">
        <v>1</v>
      </c>
      <c r="B4" s="187" t="s">
        <v>732</v>
      </c>
    </row>
    <row r="6" spans="1:12" x14ac:dyDescent="0.2">
      <c r="A6" s="186">
        <v>2</v>
      </c>
      <c r="B6" s="187" t="s">
        <v>692</v>
      </c>
    </row>
    <row r="7" spans="1:12" x14ac:dyDescent="0.2">
      <c r="B7" s="187"/>
    </row>
    <row r="8" spans="1:12" x14ac:dyDescent="0.2">
      <c r="A8" s="186">
        <v>3</v>
      </c>
      <c r="B8" s="187" t="s">
        <v>723</v>
      </c>
    </row>
    <row r="9" spans="1:12" x14ac:dyDescent="0.2">
      <c r="B9" s="187"/>
    </row>
    <row r="10" spans="1:12" x14ac:dyDescent="0.2">
      <c r="A10" s="186">
        <v>4</v>
      </c>
      <c r="B10" s="187" t="s">
        <v>705</v>
      </c>
    </row>
    <row r="11" spans="1:12" x14ac:dyDescent="0.2">
      <c r="B11" s="187"/>
    </row>
    <row r="12" spans="1:12" x14ac:dyDescent="0.2">
      <c r="A12" s="186">
        <v>6</v>
      </c>
      <c r="B12" s="187" t="s">
        <v>715</v>
      </c>
    </row>
    <row r="13" spans="1:12" ht="12.6" customHeight="1" x14ac:dyDescent="0.2"/>
    <row r="14" spans="1:12" ht="12.6" customHeight="1" x14ac:dyDescent="0.2">
      <c r="A14" s="186">
        <v>7</v>
      </c>
      <c r="B14" s="186" t="s">
        <v>735</v>
      </c>
    </row>
    <row r="15" spans="1:12" ht="12.6" customHeight="1" x14ac:dyDescent="0.2"/>
    <row r="16" spans="1:12" ht="12.6" customHeight="1" x14ac:dyDescent="0.2">
      <c r="A16" s="186">
        <v>8</v>
      </c>
      <c r="B16" s="187" t="s">
        <v>716</v>
      </c>
    </row>
    <row r="17" spans="1:3" ht="12.6" customHeight="1" x14ac:dyDescent="0.2">
      <c r="B17" s="187"/>
    </row>
    <row r="18" spans="1:3" ht="12.6" customHeight="1" x14ac:dyDescent="0.2">
      <c r="A18" s="186">
        <v>9</v>
      </c>
      <c r="B18" s="187" t="s">
        <v>724</v>
      </c>
    </row>
    <row r="19" spans="1:3" ht="12.6" customHeight="1" x14ac:dyDescent="0.2"/>
    <row r="20" spans="1:3" x14ac:dyDescent="0.2">
      <c r="A20" s="186">
        <v>10</v>
      </c>
      <c r="B20" s="187" t="s">
        <v>693</v>
      </c>
    </row>
    <row r="22" spans="1:3" x14ac:dyDescent="0.2">
      <c r="A22" s="186">
        <v>11</v>
      </c>
      <c r="B22" s="187" t="s">
        <v>731</v>
      </c>
    </row>
    <row r="23" spans="1:3" x14ac:dyDescent="0.2">
      <c r="B23" s="187"/>
    </row>
    <row r="24" spans="1:3" x14ac:dyDescent="0.2">
      <c r="A24" s="186">
        <v>12</v>
      </c>
      <c r="B24" s="187" t="s">
        <v>625</v>
      </c>
    </row>
    <row r="25" spans="1:3" x14ac:dyDescent="0.2">
      <c r="B25" s="187"/>
    </row>
    <row r="26" spans="1:3" x14ac:dyDescent="0.2">
      <c r="A26" s="186">
        <v>13</v>
      </c>
      <c r="B26" s="187" t="s">
        <v>706</v>
      </c>
    </row>
    <row r="27" spans="1:3" x14ac:dyDescent="0.2">
      <c r="B27" s="187"/>
    </row>
    <row r="28" spans="1:3" x14ac:dyDescent="0.2">
      <c r="A28" s="186">
        <v>14</v>
      </c>
      <c r="B28" s="187" t="s">
        <v>621</v>
      </c>
    </row>
    <row r="29" spans="1:3" x14ac:dyDescent="0.2">
      <c r="B29" s="187"/>
    </row>
    <row r="30" spans="1:3" x14ac:dyDescent="0.2">
      <c r="B30" s="186">
        <v>0</v>
      </c>
      <c r="C30" s="187" t="s">
        <v>622</v>
      </c>
    </row>
    <row r="31" spans="1:3" x14ac:dyDescent="0.2">
      <c r="B31" s="186">
        <v>1</v>
      </c>
      <c r="C31" s="187" t="s">
        <v>623</v>
      </c>
    </row>
    <row r="32" spans="1:3" x14ac:dyDescent="0.2">
      <c r="B32" s="186">
        <v>2</v>
      </c>
      <c r="C32" s="188" t="s">
        <v>624</v>
      </c>
    </row>
    <row r="34" spans="1:6" x14ac:dyDescent="0.2">
      <c r="A34" s="189"/>
      <c r="B34" s="189"/>
      <c r="C34" s="189"/>
      <c r="D34" s="189"/>
      <c r="E34" s="189"/>
      <c r="F34" s="189"/>
    </row>
    <row r="35" spans="1:6" x14ac:dyDescent="0.2">
      <c r="A35" s="190" t="s">
        <v>634</v>
      </c>
      <c r="B35" s="190" t="s">
        <v>636</v>
      </c>
      <c r="C35" s="190" t="s">
        <v>637</v>
      </c>
      <c r="D35" s="191" t="s">
        <v>638</v>
      </c>
      <c r="E35" s="190" t="s">
        <v>635</v>
      </c>
    </row>
    <row r="36" spans="1:6" ht="25.5" x14ac:dyDescent="0.2">
      <c r="A36" s="192" t="s">
        <v>639</v>
      </c>
      <c r="B36" s="193" t="s">
        <v>641</v>
      </c>
      <c r="C36" s="192"/>
      <c r="D36" s="192" t="s">
        <v>642</v>
      </c>
      <c r="E36" s="194" t="s">
        <v>640</v>
      </c>
    </row>
    <row r="37" spans="1:6" ht="38.25" x14ac:dyDescent="0.2">
      <c r="A37" s="192" t="s">
        <v>643</v>
      </c>
      <c r="B37" s="194" t="s">
        <v>645</v>
      </c>
      <c r="C37" s="192" t="s">
        <v>646</v>
      </c>
      <c r="D37" s="192" t="s">
        <v>647</v>
      </c>
      <c r="E37" s="194" t="s">
        <v>644</v>
      </c>
    </row>
    <row r="38" spans="1:6" x14ac:dyDescent="0.2">
      <c r="A38" s="192" t="s">
        <v>648</v>
      </c>
      <c r="B38" s="194" t="s">
        <v>650</v>
      </c>
      <c r="C38" s="192"/>
      <c r="D38" s="192"/>
      <c r="E38" s="194" t="s">
        <v>649</v>
      </c>
    </row>
    <row r="39" spans="1:6" x14ac:dyDescent="0.2">
      <c r="A39" s="192" t="s">
        <v>651</v>
      </c>
      <c r="B39" s="194" t="s">
        <v>652</v>
      </c>
      <c r="C39" s="192"/>
      <c r="D39" s="192"/>
      <c r="E39" s="194" t="s">
        <v>649</v>
      </c>
    </row>
    <row r="40" spans="1:6" ht="25.5" x14ac:dyDescent="0.2">
      <c r="A40" s="192" t="s">
        <v>653</v>
      </c>
      <c r="B40" s="194" t="s">
        <v>654</v>
      </c>
      <c r="C40" s="192" t="s">
        <v>655</v>
      </c>
      <c r="D40" s="195" t="s">
        <v>656</v>
      </c>
      <c r="E40" s="194" t="s">
        <v>644</v>
      </c>
    </row>
    <row r="41" spans="1:6" ht="38.25" x14ac:dyDescent="0.2">
      <c r="A41" s="192" t="s">
        <v>657</v>
      </c>
      <c r="B41" s="194" t="s">
        <v>659</v>
      </c>
      <c r="C41" s="195" t="s">
        <v>660</v>
      </c>
      <c r="D41" s="195" t="s">
        <v>661</v>
      </c>
      <c r="E41" s="194" t="s">
        <v>658</v>
      </c>
    </row>
    <row r="42" spans="1:6" ht="25.5" x14ac:dyDescent="0.2">
      <c r="A42" s="192" t="s">
        <v>662</v>
      </c>
      <c r="B42" s="193" t="s">
        <v>663</v>
      </c>
      <c r="C42" s="195" t="s">
        <v>734</v>
      </c>
      <c r="D42" s="195" t="s">
        <v>664</v>
      </c>
      <c r="E42" s="194" t="s">
        <v>649</v>
      </c>
    </row>
    <row r="43" spans="1:6" ht="38.25" x14ac:dyDescent="0.2">
      <c r="A43" s="195" t="s">
        <v>665</v>
      </c>
      <c r="B43" s="194" t="s">
        <v>666</v>
      </c>
      <c r="C43" s="196" t="s">
        <v>727</v>
      </c>
      <c r="D43" s="197" t="s">
        <v>664</v>
      </c>
      <c r="E43" s="198" t="s">
        <v>729</v>
      </c>
    </row>
    <row r="44" spans="1:6" ht="25.5" x14ac:dyDescent="0.2">
      <c r="A44" s="195" t="s">
        <v>667</v>
      </c>
      <c r="B44" s="194" t="s">
        <v>668</v>
      </c>
      <c r="C44" s="192" t="s">
        <v>733</v>
      </c>
      <c r="D44" s="192" t="s">
        <v>669</v>
      </c>
      <c r="E44" s="194" t="s">
        <v>649</v>
      </c>
    </row>
    <row r="45" spans="1:6" ht="25.5" x14ac:dyDescent="0.2">
      <c r="A45" s="195" t="s">
        <v>670</v>
      </c>
      <c r="B45" s="193" t="s">
        <v>672</v>
      </c>
      <c r="C45" s="195" t="s">
        <v>673</v>
      </c>
      <c r="D45" s="195" t="s">
        <v>669</v>
      </c>
      <c r="E45" s="194" t="s">
        <v>671</v>
      </c>
    </row>
    <row r="46" spans="1:6" x14ac:dyDescent="0.2">
      <c r="A46" s="199"/>
      <c r="B46" s="199"/>
      <c r="C46" s="199"/>
      <c r="D46" s="199"/>
      <c r="E46" s="199"/>
      <c r="F46" s="189"/>
    </row>
    <row r="47" spans="1:6" x14ac:dyDescent="0.2">
      <c r="A47" s="200" t="s">
        <v>674</v>
      </c>
      <c r="B47" s="200"/>
      <c r="C47" s="200"/>
      <c r="D47" s="200"/>
      <c r="E47" s="200"/>
      <c r="F47" s="201"/>
    </row>
    <row r="48" spans="1:6" x14ac:dyDescent="0.2">
      <c r="A48" s="200"/>
      <c r="B48" s="200"/>
      <c r="C48" s="200"/>
      <c r="D48" s="200"/>
      <c r="E48" s="200"/>
      <c r="F48" s="201"/>
    </row>
    <row r="49" spans="1:6" ht="39" customHeight="1" x14ac:dyDescent="0.2">
      <c r="A49" s="202" t="s">
        <v>675</v>
      </c>
      <c r="B49" s="203" t="s">
        <v>676</v>
      </c>
      <c r="C49" s="352" t="s">
        <v>728</v>
      </c>
      <c r="D49" s="352"/>
      <c r="E49" s="352"/>
      <c r="F49" s="201"/>
    </row>
    <row r="50" spans="1:6" ht="70.5" customHeight="1" x14ac:dyDescent="0.2">
      <c r="A50" s="202" t="s">
        <v>677</v>
      </c>
      <c r="B50" s="203" t="s">
        <v>678</v>
      </c>
      <c r="C50" s="353" t="s">
        <v>725</v>
      </c>
      <c r="D50" s="353"/>
      <c r="E50" s="353"/>
      <c r="F50" s="201"/>
    </row>
    <row r="51" spans="1:6" x14ac:dyDescent="0.2">
      <c r="A51" s="202" t="s">
        <v>679</v>
      </c>
      <c r="B51" s="203" t="s">
        <v>680</v>
      </c>
      <c r="C51" s="353" t="s">
        <v>730</v>
      </c>
      <c r="D51" s="353"/>
      <c r="E51" s="353"/>
      <c r="F51" s="201"/>
    </row>
  </sheetData>
  <sheetProtection password="9ED5" sheet="1" objects="1" scenarios="1" selectLockedCells="1"/>
  <mergeCells count="4">
    <mergeCell ref="A1:L1"/>
    <mergeCell ref="C49:E49"/>
    <mergeCell ref="C50:E50"/>
    <mergeCell ref="C51:E51"/>
  </mergeCells>
  <pageMargins left="0.7" right="0.7" top="0.75" bottom="0.75" header="0.3" footer="0.3"/>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pageSetUpPr fitToPage="1"/>
  </sheetPr>
  <dimension ref="A1:Q70"/>
  <sheetViews>
    <sheetView showZeros="0" zoomScale="70" zoomScaleNormal="70" workbookViewId="0">
      <pane xSplit="2" ySplit="10" topLeftCell="C11" activePane="bottomRight" state="frozen"/>
      <selection activeCell="C1" sqref="C1"/>
      <selection pane="topRight" activeCell="C1" sqref="C1"/>
      <selection pane="bottomLeft" activeCell="C1" sqref="C1"/>
      <selection pane="bottomRight" activeCell="F1" sqref="F1"/>
    </sheetView>
  </sheetViews>
  <sheetFormatPr baseColWidth="10" defaultColWidth="9.140625" defaultRowHeight="15.75" x14ac:dyDescent="0.25"/>
  <cols>
    <col min="1" max="1" width="9.5703125" style="160" customWidth="1"/>
    <col min="2" max="2" width="102.28515625" style="160" customWidth="1"/>
    <col min="3" max="3" width="12.140625" style="159" customWidth="1"/>
    <col min="4" max="4" width="28.85546875" style="160" hidden="1" customWidth="1"/>
    <col min="5" max="5" width="9.140625" style="159" hidden="1" customWidth="1"/>
    <col min="6" max="6" width="8.7109375" style="159" customWidth="1"/>
    <col min="7" max="14" width="7.42578125" style="160" customWidth="1"/>
    <col min="15" max="17" width="15.85546875" style="160" customWidth="1"/>
    <col min="18" max="16384" width="9.140625" style="160"/>
  </cols>
  <sheetData>
    <row r="1" spans="1:17" ht="20.45" customHeight="1" x14ac:dyDescent="0.25">
      <c r="A1" s="157" t="str">
        <f>CONCATENATE("Rapport CAD 20",'Tableau demande'!$F$2," ",'Tableau demande'!$B$2," : AC 20",'Tableau demande'!$F$2," - 20",'Tableau demande'!$I$2)</f>
        <v>Rapport CAD 20  : AC 20 - 20</v>
      </c>
      <c r="B1" s="157"/>
      <c r="C1" s="308" t="str">
        <f>IFERROR('Appels de fonds'!$J$7/'RA n'!$H$61,"")</f>
        <v/>
      </c>
    </row>
    <row r="2" spans="1:17" ht="20.45" customHeight="1" x14ac:dyDescent="0.25">
      <c r="A2" s="158"/>
      <c r="B2" s="158"/>
    </row>
    <row r="3" spans="1:17" ht="8.4499999999999993" customHeight="1" x14ac:dyDescent="0.25">
      <c r="A3" s="158"/>
      <c r="B3" s="158"/>
    </row>
    <row r="4" spans="1:17" ht="6" customHeight="1" x14ac:dyDescent="0.25">
      <c r="A4" s="158"/>
      <c r="B4" s="158"/>
    </row>
    <row r="5" spans="1:17" ht="6" customHeight="1" x14ac:dyDescent="0.25">
      <c r="A5" s="158"/>
      <c r="B5" s="158"/>
    </row>
    <row r="6" spans="1:17" ht="4.9000000000000004" customHeight="1" x14ac:dyDescent="0.25">
      <c r="A6" s="158"/>
      <c r="B6" s="158"/>
    </row>
    <row r="7" spans="1:17" ht="8.4499999999999993" customHeight="1" x14ac:dyDescent="0.25">
      <c r="A7" s="158"/>
      <c r="B7" s="158"/>
    </row>
    <row r="8" spans="1:17" ht="16.5" thickBot="1" x14ac:dyDescent="0.3">
      <c r="B8" s="161"/>
    </row>
    <row r="9" spans="1:17" s="41" customFormat="1" ht="32.25" thickBot="1" x14ac:dyDescent="0.25">
      <c r="A9" s="347" t="str">
        <f>'Tableau demande'!A5</f>
        <v>Code projet</v>
      </c>
      <c r="B9" s="162" t="str">
        <f>'Tableau demande'!B5</f>
        <v>Nom du projet</v>
      </c>
      <c r="C9" s="347" t="str">
        <f>'Tableau demande'!C5</f>
        <v>Code SNPC</v>
      </c>
      <c r="D9" s="163" t="str">
        <f>'Tableau demande'!D5</f>
        <v>Secteur CAD</v>
      </c>
      <c r="E9" s="164" t="str">
        <f>'Tableau demande'!E5</f>
        <v>Pays</v>
      </c>
      <c r="F9" s="165" t="str">
        <f>'Tableau demande'!F5</f>
        <v>Code
Pays</v>
      </c>
      <c r="G9" s="478" t="str">
        <f>'Tableau demande'!J5</f>
        <v>Marqueurs CAD</v>
      </c>
      <c r="H9" s="479">
        <f>'Tableau demande'!K5</f>
        <v>0</v>
      </c>
      <c r="I9" s="479">
        <f>'Tableau demande'!L5</f>
        <v>0</v>
      </c>
      <c r="J9" s="479">
        <f>'Tableau demande'!M5</f>
        <v>0</v>
      </c>
      <c r="K9" s="479">
        <f>'Tableau demande'!N5</f>
        <v>0</v>
      </c>
      <c r="L9" s="479">
        <f>'Tableau demande'!O5</f>
        <v>0</v>
      </c>
      <c r="M9" s="479">
        <f>'Tableau demande'!P5</f>
        <v>0</v>
      </c>
      <c r="N9" s="480">
        <f>'Tableau demande'!Q5</f>
        <v>0</v>
      </c>
      <c r="O9" s="397" t="str">
        <f>CONCATENATE("Ventilation 20",'Tableau demande'!$F$2)</f>
        <v>Ventilation 20</v>
      </c>
      <c r="P9" s="398"/>
      <c r="Q9" s="399"/>
    </row>
    <row r="10" spans="1:17" s="40" customFormat="1" ht="120.6" customHeight="1" thickBot="1" x14ac:dyDescent="0.25">
      <c r="A10" s="111"/>
      <c r="B10" s="111"/>
      <c r="C10" s="111"/>
      <c r="D10" s="111"/>
      <c r="E10" s="111"/>
      <c r="F10" s="111"/>
      <c r="G10" s="166" t="s">
        <v>608</v>
      </c>
      <c r="H10" s="167" t="s">
        <v>609</v>
      </c>
      <c r="I10" s="167" t="s">
        <v>610</v>
      </c>
      <c r="J10" s="167" t="s">
        <v>611</v>
      </c>
      <c r="K10" s="167" t="s">
        <v>683</v>
      </c>
      <c r="L10" s="167" t="s">
        <v>684</v>
      </c>
      <c r="M10" s="167" t="s">
        <v>614</v>
      </c>
      <c r="N10" s="168" t="s">
        <v>615</v>
      </c>
      <c r="O10" s="258" t="s">
        <v>632</v>
      </c>
      <c r="P10" s="259" t="s">
        <v>633</v>
      </c>
      <c r="Q10" s="260" t="s">
        <v>650</v>
      </c>
    </row>
    <row r="11" spans="1:17" x14ac:dyDescent="0.25">
      <c r="A11" s="6" t="str">
        <f>'Tableau demande'!A11</f>
        <v>FNA</v>
      </c>
      <c r="B11" s="6" t="str">
        <f>'Tableau demande'!B11</f>
        <v>Fonds non encore alloués</v>
      </c>
      <c r="C11" s="147">
        <f>'Tableau demande'!C11</f>
        <v>99810</v>
      </c>
      <c r="D11" s="148" t="str">
        <f>'Tableau demande'!D11</f>
        <v>Secteur non spécifié</v>
      </c>
      <c r="E11" s="148" t="str">
        <f>'Tableau demande'!E11</f>
        <v>Pays en développement, non spécifié</v>
      </c>
      <c r="F11" s="147">
        <f>'Tableau demande'!F11</f>
        <v>998</v>
      </c>
      <c r="G11" s="99" t="str">
        <f>'Tableau demande'!J11</f>
        <v>O</v>
      </c>
      <c r="H11" s="99" t="str">
        <f>'Tableau demande'!K11</f>
        <v>O</v>
      </c>
      <c r="I11" s="99" t="str">
        <f>'Tableau demande'!L11</f>
        <v>O</v>
      </c>
      <c r="J11" s="99" t="str">
        <f>'Tableau demande'!M11</f>
        <v>O</v>
      </c>
      <c r="K11" s="99" t="str">
        <f>'Tableau demande'!N11</f>
        <v>O</v>
      </c>
      <c r="L11" s="99" t="str">
        <f>'Tableau demande'!O11</f>
        <v>O</v>
      </c>
      <c r="M11" s="99" t="str">
        <f>'Tableau demande'!P11</f>
        <v>O</v>
      </c>
      <c r="N11" s="99" t="str">
        <f>'Tableau demande'!Q11</f>
        <v>O</v>
      </c>
      <c r="O11" s="90" t="str">
        <f>IFERROR($P11+$Q11,"")</f>
        <v/>
      </c>
      <c r="P11" s="156" t="str">
        <f>IFERROR('RA n'!H11*$C$1,"")</f>
        <v/>
      </c>
      <c r="Q11" s="156">
        <f>'RA n'!I11</f>
        <v>0</v>
      </c>
    </row>
    <row r="12" spans="1:17" x14ac:dyDescent="0.25">
      <c r="A12" s="6">
        <f>'Tableau demande'!A12</f>
        <v>0</v>
      </c>
      <c r="B12" s="92">
        <f>'Tableau demande'!B12</f>
        <v>0</v>
      </c>
      <c r="C12" s="147">
        <f>'Tableau demande'!C12</f>
        <v>0</v>
      </c>
      <c r="D12" s="148" t="str">
        <f>'Tableau demande'!D12</f>
        <v/>
      </c>
      <c r="E12" s="148">
        <f>'Tableau demande'!E12</f>
        <v>0</v>
      </c>
      <c r="F12" s="149" t="str">
        <f>'Tableau demande'!F12</f>
        <v/>
      </c>
      <c r="G12" s="147">
        <f>'Tableau demande'!J12</f>
        <v>0</v>
      </c>
      <c r="H12" s="150">
        <f>'Tableau demande'!K12</f>
        <v>0</v>
      </c>
      <c r="I12" s="150">
        <f>'Tableau demande'!L12</f>
        <v>0</v>
      </c>
      <c r="J12" s="150">
        <f>'Tableau demande'!M12</f>
        <v>0</v>
      </c>
      <c r="K12" s="150">
        <f>'Tableau demande'!N12</f>
        <v>0</v>
      </c>
      <c r="L12" s="150">
        <f>'Tableau demande'!O12</f>
        <v>0</v>
      </c>
      <c r="M12" s="150">
        <f>'Tableau demande'!P12</f>
        <v>0</v>
      </c>
      <c r="N12" s="151">
        <f>'Tableau demande'!Q12</f>
        <v>0</v>
      </c>
      <c r="O12" s="90" t="str">
        <f t="shared" ref="O12:O60" si="0">IFERROR($P12+$Q12,"")</f>
        <v/>
      </c>
      <c r="P12" s="156" t="str">
        <f>IFERROR('RA n'!H12*$C$1,"")</f>
        <v/>
      </c>
      <c r="Q12" s="156">
        <f>'RA n'!I12</f>
        <v>0</v>
      </c>
    </row>
    <row r="13" spans="1:17" x14ac:dyDescent="0.25">
      <c r="A13" s="6">
        <f>'Tableau demande'!A13</f>
        <v>0</v>
      </c>
      <c r="B13" s="92">
        <f>'Tableau demande'!B13</f>
        <v>0</v>
      </c>
      <c r="C13" s="147">
        <f>'Tableau demande'!C13</f>
        <v>0</v>
      </c>
      <c r="D13" s="148" t="str">
        <f>'Tableau demande'!D13</f>
        <v/>
      </c>
      <c r="E13" s="148">
        <f>'Tableau demande'!E13</f>
        <v>0</v>
      </c>
      <c r="F13" s="149" t="str">
        <f>'Tableau demande'!F13</f>
        <v/>
      </c>
      <c r="G13" s="147">
        <f>'Tableau demande'!J13</f>
        <v>0</v>
      </c>
      <c r="H13" s="150">
        <f>'Tableau demande'!K13</f>
        <v>0</v>
      </c>
      <c r="I13" s="150">
        <f>'Tableau demande'!L13</f>
        <v>0</v>
      </c>
      <c r="J13" s="150">
        <f>'Tableau demande'!M13</f>
        <v>0</v>
      </c>
      <c r="K13" s="150">
        <f>'Tableau demande'!N13</f>
        <v>0</v>
      </c>
      <c r="L13" s="150">
        <f>'Tableau demande'!O13</f>
        <v>0</v>
      </c>
      <c r="M13" s="150">
        <f>'Tableau demande'!P13</f>
        <v>0</v>
      </c>
      <c r="N13" s="151">
        <f>'Tableau demande'!Q13</f>
        <v>0</v>
      </c>
      <c r="O13" s="90" t="str">
        <f t="shared" si="0"/>
        <v/>
      </c>
      <c r="P13" s="156" t="str">
        <f>IFERROR('RA n'!H13*$C$1,"")</f>
        <v/>
      </c>
      <c r="Q13" s="156">
        <f>'RA n'!I13</f>
        <v>0</v>
      </c>
    </row>
    <row r="14" spans="1:17" x14ac:dyDescent="0.25">
      <c r="A14" s="6">
        <f>'Tableau demande'!A14</f>
        <v>0</v>
      </c>
      <c r="B14" s="92">
        <f>'Tableau demande'!B14</f>
        <v>0</v>
      </c>
      <c r="C14" s="147">
        <f>'Tableau demande'!C14</f>
        <v>0</v>
      </c>
      <c r="D14" s="148" t="str">
        <f>'Tableau demande'!D14</f>
        <v/>
      </c>
      <c r="E14" s="148">
        <f>'Tableau demande'!E14</f>
        <v>0</v>
      </c>
      <c r="F14" s="149">
        <f>'Tableau demande'!F14</f>
        <v>0</v>
      </c>
      <c r="G14" s="147">
        <f>'Tableau demande'!J14</f>
        <v>0</v>
      </c>
      <c r="H14" s="150">
        <f>'Tableau demande'!K14</f>
        <v>0</v>
      </c>
      <c r="I14" s="150">
        <f>'Tableau demande'!L14</f>
        <v>0</v>
      </c>
      <c r="J14" s="150">
        <f>'Tableau demande'!M14</f>
        <v>0</v>
      </c>
      <c r="K14" s="150">
        <f>'Tableau demande'!N14</f>
        <v>0</v>
      </c>
      <c r="L14" s="150">
        <f>'Tableau demande'!O14</f>
        <v>0</v>
      </c>
      <c r="M14" s="150">
        <f>'Tableau demande'!P14</f>
        <v>0</v>
      </c>
      <c r="N14" s="151">
        <f>'Tableau demande'!Q14</f>
        <v>0</v>
      </c>
      <c r="O14" s="90" t="str">
        <f t="shared" si="0"/>
        <v/>
      </c>
      <c r="P14" s="156" t="str">
        <f>IFERROR('RA n'!H14*$C$1,"")</f>
        <v/>
      </c>
      <c r="Q14" s="156">
        <f>'RA n'!I14</f>
        <v>0</v>
      </c>
    </row>
    <row r="15" spans="1:17" x14ac:dyDescent="0.25">
      <c r="A15" s="6">
        <f>'Tableau demande'!A15</f>
        <v>0</v>
      </c>
      <c r="B15" s="92">
        <f>'Tableau demande'!B15</f>
        <v>0</v>
      </c>
      <c r="C15" s="147">
        <f>'Tableau demande'!C15</f>
        <v>0</v>
      </c>
      <c r="D15" s="148" t="str">
        <f>'Tableau demande'!D15</f>
        <v/>
      </c>
      <c r="E15" s="148">
        <f>'Tableau demande'!E15</f>
        <v>0</v>
      </c>
      <c r="F15" s="149" t="str">
        <f>'Tableau demande'!F15</f>
        <v/>
      </c>
      <c r="G15" s="147">
        <f>'Tableau demande'!J15</f>
        <v>0</v>
      </c>
      <c r="H15" s="150">
        <f>'Tableau demande'!K15</f>
        <v>0</v>
      </c>
      <c r="I15" s="150">
        <f>'Tableau demande'!L15</f>
        <v>0</v>
      </c>
      <c r="J15" s="150">
        <f>'Tableau demande'!M15</f>
        <v>0</v>
      </c>
      <c r="K15" s="150">
        <f>'Tableau demande'!N15</f>
        <v>0</v>
      </c>
      <c r="L15" s="150">
        <f>'Tableau demande'!O15</f>
        <v>0</v>
      </c>
      <c r="M15" s="150">
        <f>'Tableau demande'!P15</f>
        <v>0</v>
      </c>
      <c r="N15" s="151">
        <f>'Tableau demande'!Q15</f>
        <v>0</v>
      </c>
      <c r="O15" s="90" t="str">
        <f t="shared" si="0"/>
        <v/>
      </c>
      <c r="P15" s="156" t="str">
        <f>IFERROR('RA n'!H15*$C$1,"")</f>
        <v/>
      </c>
      <c r="Q15" s="156">
        <f>'RA n'!I15</f>
        <v>0</v>
      </c>
    </row>
    <row r="16" spans="1:17" x14ac:dyDescent="0.25">
      <c r="A16" s="6">
        <f>'Tableau demande'!A16</f>
        <v>0</v>
      </c>
      <c r="B16" s="92">
        <f>'Tableau demande'!B16</f>
        <v>0</v>
      </c>
      <c r="C16" s="147">
        <f>'Tableau demande'!C16</f>
        <v>0</v>
      </c>
      <c r="D16" s="148" t="str">
        <f>'Tableau demande'!D16</f>
        <v/>
      </c>
      <c r="E16" s="148">
        <f>'Tableau demande'!E16</f>
        <v>0</v>
      </c>
      <c r="F16" s="149" t="str">
        <f>'Tableau demande'!F16</f>
        <v/>
      </c>
      <c r="G16" s="147">
        <f>'Tableau demande'!J16</f>
        <v>0</v>
      </c>
      <c r="H16" s="150">
        <f>'Tableau demande'!K16</f>
        <v>0</v>
      </c>
      <c r="I16" s="150">
        <f>'Tableau demande'!L16</f>
        <v>0</v>
      </c>
      <c r="J16" s="150">
        <f>'Tableau demande'!M16</f>
        <v>0</v>
      </c>
      <c r="K16" s="150">
        <f>'Tableau demande'!N16</f>
        <v>0</v>
      </c>
      <c r="L16" s="150">
        <f>'Tableau demande'!O16</f>
        <v>0</v>
      </c>
      <c r="M16" s="150">
        <f>'Tableau demande'!P16</f>
        <v>0</v>
      </c>
      <c r="N16" s="151">
        <f>'Tableau demande'!Q16</f>
        <v>0</v>
      </c>
      <c r="O16" s="90" t="str">
        <f t="shared" si="0"/>
        <v/>
      </c>
      <c r="P16" s="156" t="str">
        <f>IFERROR('RA n'!H16*$C$1,"")</f>
        <v/>
      </c>
      <c r="Q16" s="156">
        <f>'RA n'!I16</f>
        <v>0</v>
      </c>
    </row>
    <row r="17" spans="1:17" x14ac:dyDescent="0.25">
      <c r="A17" s="6">
        <f>'Tableau demande'!A17</f>
        <v>0</v>
      </c>
      <c r="B17" s="92">
        <f>'Tableau demande'!B17</f>
        <v>0</v>
      </c>
      <c r="C17" s="147">
        <f>'Tableau demande'!C17</f>
        <v>0</v>
      </c>
      <c r="D17" s="148" t="str">
        <f>'Tableau demande'!D17</f>
        <v/>
      </c>
      <c r="E17" s="148">
        <f>'Tableau demande'!E17</f>
        <v>0</v>
      </c>
      <c r="F17" s="149" t="str">
        <f>'Tableau demande'!F17</f>
        <v/>
      </c>
      <c r="G17" s="147">
        <f>'Tableau demande'!J17</f>
        <v>0</v>
      </c>
      <c r="H17" s="150">
        <f>'Tableau demande'!K17</f>
        <v>0</v>
      </c>
      <c r="I17" s="150">
        <f>'Tableau demande'!L17</f>
        <v>0</v>
      </c>
      <c r="J17" s="150">
        <f>'Tableau demande'!M17</f>
        <v>0</v>
      </c>
      <c r="K17" s="150">
        <f>'Tableau demande'!N17</f>
        <v>0</v>
      </c>
      <c r="L17" s="150">
        <f>'Tableau demande'!O17</f>
        <v>0</v>
      </c>
      <c r="M17" s="150">
        <f>'Tableau demande'!P17</f>
        <v>0</v>
      </c>
      <c r="N17" s="151">
        <f>'Tableau demande'!Q17</f>
        <v>0</v>
      </c>
      <c r="O17" s="90" t="str">
        <f t="shared" si="0"/>
        <v/>
      </c>
      <c r="P17" s="156" t="str">
        <f>IFERROR('RA n'!H17*$C$1,"")</f>
        <v/>
      </c>
      <c r="Q17" s="156">
        <f>'RA n'!I17</f>
        <v>0</v>
      </c>
    </row>
    <row r="18" spans="1:17" x14ac:dyDescent="0.25">
      <c r="A18" s="6">
        <f>'Tableau demande'!A18</f>
        <v>0</v>
      </c>
      <c r="B18" s="92">
        <f>'Tableau demande'!B18</f>
        <v>0</v>
      </c>
      <c r="C18" s="147">
        <f>'Tableau demande'!C18</f>
        <v>0</v>
      </c>
      <c r="D18" s="148" t="str">
        <f>'Tableau demande'!D18</f>
        <v/>
      </c>
      <c r="E18" s="148">
        <f>'Tableau demande'!E18</f>
        <v>0</v>
      </c>
      <c r="F18" s="149" t="str">
        <f>'Tableau demande'!F18</f>
        <v/>
      </c>
      <c r="G18" s="147">
        <f>'Tableau demande'!J18</f>
        <v>0</v>
      </c>
      <c r="H18" s="150">
        <f>'Tableau demande'!K18</f>
        <v>0</v>
      </c>
      <c r="I18" s="150">
        <f>'Tableau demande'!L18</f>
        <v>0</v>
      </c>
      <c r="J18" s="150">
        <f>'Tableau demande'!M18</f>
        <v>0</v>
      </c>
      <c r="K18" s="150">
        <f>'Tableau demande'!N18</f>
        <v>0</v>
      </c>
      <c r="L18" s="150">
        <f>'Tableau demande'!O18</f>
        <v>0</v>
      </c>
      <c r="M18" s="150">
        <f>'Tableau demande'!P18</f>
        <v>0</v>
      </c>
      <c r="N18" s="151">
        <f>'Tableau demande'!Q18</f>
        <v>0</v>
      </c>
      <c r="O18" s="90" t="str">
        <f t="shared" si="0"/>
        <v/>
      </c>
      <c r="P18" s="156" t="str">
        <f>IFERROR('RA n'!H18*$C$1,"")</f>
        <v/>
      </c>
      <c r="Q18" s="156">
        <f>'RA n'!I18</f>
        <v>0</v>
      </c>
    </row>
    <row r="19" spans="1:17" x14ac:dyDescent="0.25">
      <c r="A19" s="6">
        <f>'Tableau demande'!A19</f>
        <v>0</v>
      </c>
      <c r="B19" s="92">
        <f>'Tableau demande'!B19</f>
        <v>0</v>
      </c>
      <c r="C19" s="147">
        <f>'Tableau demande'!C19</f>
        <v>0</v>
      </c>
      <c r="D19" s="148" t="str">
        <f>'Tableau demande'!D19</f>
        <v/>
      </c>
      <c r="E19" s="148">
        <f>'Tableau demande'!E19</f>
        <v>0</v>
      </c>
      <c r="F19" s="149" t="str">
        <f>'Tableau demande'!F19</f>
        <v/>
      </c>
      <c r="G19" s="147">
        <f>'Tableau demande'!J19</f>
        <v>0</v>
      </c>
      <c r="H19" s="150">
        <f>'Tableau demande'!K19</f>
        <v>0</v>
      </c>
      <c r="I19" s="150">
        <f>'Tableau demande'!L19</f>
        <v>0</v>
      </c>
      <c r="J19" s="150">
        <f>'Tableau demande'!M19</f>
        <v>0</v>
      </c>
      <c r="K19" s="150">
        <f>'Tableau demande'!N19</f>
        <v>0</v>
      </c>
      <c r="L19" s="150">
        <f>'Tableau demande'!O19</f>
        <v>0</v>
      </c>
      <c r="M19" s="150">
        <f>'Tableau demande'!P19</f>
        <v>0</v>
      </c>
      <c r="N19" s="151">
        <f>'Tableau demande'!Q19</f>
        <v>0</v>
      </c>
      <c r="O19" s="90" t="str">
        <f t="shared" si="0"/>
        <v/>
      </c>
      <c r="P19" s="156" t="str">
        <f>IFERROR('RA n'!H19*$C$1,"")</f>
        <v/>
      </c>
      <c r="Q19" s="156">
        <f>'RA n'!I19</f>
        <v>0</v>
      </c>
    </row>
    <row r="20" spans="1:17" x14ac:dyDescent="0.25">
      <c r="A20" s="6">
        <f>'Tableau demande'!A20</f>
        <v>0</v>
      </c>
      <c r="B20" s="92">
        <f>'Tableau demande'!B20</f>
        <v>0</v>
      </c>
      <c r="C20" s="147">
        <f>'Tableau demande'!C20</f>
        <v>0</v>
      </c>
      <c r="D20" s="148" t="str">
        <f>'Tableau demande'!D20</f>
        <v/>
      </c>
      <c r="E20" s="148">
        <f>'Tableau demande'!E20</f>
        <v>0</v>
      </c>
      <c r="F20" s="149" t="str">
        <f>'Tableau demande'!F20</f>
        <v/>
      </c>
      <c r="G20" s="147">
        <f>'Tableau demande'!J20</f>
        <v>0</v>
      </c>
      <c r="H20" s="150">
        <f>'Tableau demande'!K20</f>
        <v>0</v>
      </c>
      <c r="I20" s="150">
        <f>'Tableau demande'!L20</f>
        <v>0</v>
      </c>
      <c r="J20" s="150">
        <f>'Tableau demande'!M20</f>
        <v>0</v>
      </c>
      <c r="K20" s="150">
        <f>'Tableau demande'!N20</f>
        <v>0</v>
      </c>
      <c r="L20" s="150">
        <f>'Tableau demande'!O20</f>
        <v>0</v>
      </c>
      <c r="M20" s="150">
        <f>'Tableau demande'!P20</f>
        <v>0</v>
      </c>
      <c r="N20" s="151">
        <f>'Tableau demande'!Q20</f>
        <v>0</v>
      </c>
      <c r="O20" s="90" t="str">
        <f t="shared" si="0"/>
        <v/>
      </c>
      <c r="P20" s="156" t="str">
        <f>IFERROR('RA n'!H20*$C$1,"")</f>
        <v/>
      </c>
      <c r="Q20" s="156">
        <f>'RA n'!I20</f>
        <v>0</v>
      </c>
    </row>
    <row r="21" spans="1:17" x14ac:dyDescent="0.25">
      <c r="A21" s="6">
        <f>'Tableau demande'!A21</f>
        <v>0</v>
      </c>
      <c r="B21" s="92">
        <f>'Tableau demande'!B21</f>
        <v>0</v>
      </c>
      <c r="C21" s="147">
        <f>'Tableau demande'!C21</f>
        <v>0</v>
      </c>
      <c r="D21" s="148" t="str">
        <f>'Tableau demande'!D21</f>
        <v/>
      </c>
      <c r="E21" s="148">
        <f>'Tableau demande'!E21</f>
        <v>0</v>
      </c>
      <c r="F21" s="149" t="str">
        <f>'Tableau demande'!F21</f>
        <v/>
      </c>
      <c r="G21" s="147">
        <f>'Tableau demande'!J21</f>
        <v>0</v>
      </c>
      <c r="H21" s="150">
        <f>'Tableau demande'!K21</f>
        <v>0</v>
      </c>
      <c r="I21" s="150">
        <f>'Tableau demande'!L21</f>
        <v>0</v>
      </c>
      <c r="J21" s="150">
        <f>'Tableau demande'!M21</f>
        <v>0</v>
      </c>
      <c r="K21" s="150">
        <f>'Tableau demande'!N21</f>
        <v>0</v>
      </c>
      <c r="L21" s="150">
        <f>'Tableau demande'!O21</f>
        <v>0</v>
      </c>
      <c r="M21" s="150">
        <f>'Tableau demande'!P21</f>
        <v>0</v>
      </c>
      <c r="N21" s="151">
        <f>'Tableau demande'!Q21</f>
        <v>0</v>
      </c>
      <c r="O21" s="90" t="str">
        <f t="shared" si="0"/>
        <v/>
      </c>
      <c r="P21" s="156" t="str">
        <f>IFERROR('RA n'!H21*$C$1,"")</f>
        <v/>
      </c>
      <c r="Q21" s="156">
        <f>'RA n'!I21</f>
        <v>0</v>
      </c>
    </row>
    <row r="22" spans="1:17" x14ac:dyDescent="0.25">
      <c r="A22" s="6">
        <f>'Tableau demande'!A22</f>
        <v>0</v>
      </c>
      <c r="B22" s="92">
        <f>'Tableau demande'!B22</f>
        <v>0</v>
      </c>
      <c r="C22" s="147">
        <f>'Tableau demande'!C22</f>
        <v>0</v>
      </c>
      <c r="D22" s="148" t="str">
        <f>'Tableau demande'!D22</f>
        <v/>
      </c>
      <c r="E22" s="148">
        <f>'Tableau demande'!E22</f>
        <v>0</v>
      </c>
      <c r="F22" s="149" t="str">
        <f>'Tableau demande'!F22</f>
        <v/>
      </c>
      <c r="G22" s="147">
        <f>'Tableau demande'!J22</f>
        <v>0</v>
      </c>
      <c r="H22" s="150">
        <f>'Tableau demande'!K22</f>
        <v>0</v>
      </c>
      <c r="I22" s="150">
        <f>'Tableau demande'!L22</f>
        <v>0</v>
      </c>
      <c r="J22" s="150">
        <f>'Tableau demande'!M22</f>
        <v>0</v>
      </c>
      <c r="K22" s="150">
        <f>'Tableau demande'!N22</f>
        <v>0</v>
      </c>
      <c r="L22" s="150">
        <f>'Tableau demande'!O22</f>
        <v>0</v>
      </c>
      <c r="M22" s="150">
        <f>'Tableau demande'!P22</f>
        <v>0</v>
      </c>
      <c r="N22" s="151">
        <f>'Tableau demande'!Q22</f>
        <v>0</v>
      </c>
      <c r="O22" s="90" t="str">
        <f t="shared" si="0"/>
        <v/>
      </c>
      <c r="P22" s="156" t="str">
        <f>IFERROR('RA n'!H22*$C$1,"")</f>
        <v/>
      </c>
      <c r="Q22" s="156">
        <f>'RA n'!I22</f>
        <v>0</v>
      </c>
    </row>
    <row r="23" spans="1:17" x14ac:dyDescent="0.25">
      <c r="A23" s="6">
        <f>'Tableau demande'!A23</f>
        <v>0</v>
      </c>
      <c r="B23" s="92">
        <f>'Tableau demande'!B23</f>
        <v>0</v>
      </c>
      <c r="C23" s="147">
        <f>'Tableau demande'!C23</f>
        <v>0</v>
      </c>
      <c r="D23" s="148" t="str">
        <f>'Tableau demande'!D23</f>
        <v/>
      </c>
      <c r="E23" s="148">
        <f>'Tableau demande'!E23</f>
        <v>0</v>
      </c>
      <c r="F23" s="149" t="str">
        <f>'Tableau demande'!F23</f>
        <v/>
      </c>
      <c r="G23" s="147">
        <f>'Tableau demande'!J23</f>
        <v>0</v>
      </c>
      <c r="H23" s="150">
        <f>'Tableau demande'!K23</f>
        <v>0</v>
      </c>
      <c r="I23" s="150">
        <f>'Tableau demande'!L23</f>
        <v>0</v>
      </c>
      <c r="J23" s="150">
        <f>'Tableau demande'!M23</f>
        <v>0</v>
      </c>
      <c r="K23" s="150">
        <f>'Tableau demande'!N23</f>
        <v>0</v>
      </c>
      <c r="L23" s="150">
        <f>'Tableau demande'!O23</f>
        <v>0</v>
      </c>
      <c r="M23" s="150">
        <f>'Tableau demande'!P23</f>
        <v>0</v>
      </c>
      <c r="N23" s="151">
        <f>'Tableau demande'!Q23</f>
        <v>0</v>
      </c>
      <c r="O23" s="90" t="str">
        <f t="shared" si="0"/>
        <v/>
      </c>
      <c r="P23" s="156" t="str">
        <f>IFERROR('RA n'!H23*$C$1,"")</f>
        <v/>
      </c>
      <c r="Q23" s="156">
        <f>'RA n'!I23</f>
        <v>0</v>
      </c>
    </row>
    <row r="24" spans="1:17" x14ac:dyDescent="0.25">
      <c r="A24" s="6">
        <f>'Tableau demande'!A24</f>
        <v>0</v>
      </c>
      <c r="B24" s="92">
        <f>'Tableau demande'!B24</f>
        <v>0</v>
      </c>
      <c r="C24" s="147">
        <f>'Tableau demande'!C24</f>
        <v>0</v>
      </c>
      <c r="D24" s="148" t="str">
        <f>'Tableau demande'!D24</f>
        <v/>
      </c>
      <c r="E24" s="148">
        <f>'Tableau demande'!E24</f>
        <v>0</v>
      </c>
      <c r="F24" s="149" t="str">
        <f>'Tableau demande'!F24</f>
        <v/>
      </c>
      <c r="G24" s="147">
        <f>'Tableau demande'!J24</f>
        <v>0</v>
      </c>
      <c r="H24" s="150">
        <f>'Tableau demande'!K24</f>
        <v>0</v>
      </c>
      <c r="I24" s="150">
        <f>'Tableau demande'!L24</f>
        <v>0</v>
      </c>
      <c r="J24" s="150">
        <f>'Tableau demande'!M24</f>
        <v>0</v>
      </c>
      <c r="K24" s="150">
        <f>'Tableau demande'!N24</f>
        <v>0</v>
      </c>
      <c r="L24" s="150">
        <f>'Tableau demande'!O24</f>
        <v>0</v>
      </c>
      <c r="M24" s="150">
        <f>'Tableau demande'!P24</f>
        <v>0</v>
      </c>
      <c r="N24" s="151">
        <f>'Tableau demande'!Q24</f>
        <v>0</v>
      </c>
      <c r="O24" s="90" t="str">
        <f t="shared" si="0"/>
        <v/>
      </c>
      <c r="P24" s="156" t="str">
        <f>IFERROR('RA n'!H24*$C$1,"")</f>
        <v/>
      </c>
      <c r="Q24" s="156">
        <f>'RA n'!I24</f>
        <v>0</v>
      </c>
    </row>
    <row r="25" spans="1:17" x14ac:dyDescent="0.25">
      <c r="A25" s="6">
        <f>'Tableau demande'!A25</f>
        <v>0</v>
      </c>
      <c r="B25" s="92">
        <f>'Tableau demande'!B25</f>
        <v>0</v>
      </c>
      <c r="C25" s="147">
        <f>'Tableau demande'!C25</f>
        <v>0</v>
      </c>
      <c r="D25" s="148" t="str">
        <f>'Tableau demande'!D25</f>
        <v/>
      </c>
      <c r="E25" s="148">
        <f>'Tableau demande'!E25</f>
        <v>0</v>
      </c>
      <c r="F25" s="149" t="str">
        <f>'Tableau demande'!F25</f>
        <v/>
      </c>
      <c r="G25" s="147">
        <f>'Tableau demande'!J25</f>
        <v>0</v>
      </c>
      <c r="H25" s="150">
        <f>'Tableau demande'!K25</f>
        <v>0</v>
      </c>
      <c r="I25" s="150">
        <f>'Tableau demande'!L25</f>
        <v>0</v>
      </c>
      <c r="J25" s="150">
        <f>'Tableau demande'!M25</f>
        <v>0</v>
      </c>
      <c r="K25" s="150">
        <f>'Tableau demande'!N25</f>
        <v>0</v>
      </c>
      <c r="L25" s="150">
        <f>'Tableau demande'!O25</f>
        <v>0</v>
      </c>
      <c r="M25" s="150">
        <f>'Tableau demande'!P25</f>
        <v>0</v>
      </c>
      <c r="N25" s="151">
        <f>'Tableau demande'!Q25</f>
        <v>0</v>
      </c>
      <c r="O25" s="90" t="str">
        <f t="shared" si="0"/>
        <v/>
      </c>
      <c r="P25" s="156" t="str">
        <f>IFERROR('RA n'!H25*$C$1,"")</f>
        <v/>
      </c>
      <c r="Q25" s="156">
        <f>'RA n'!I25</f>
        <v>0</v>
      </c>
    </row>
    <row r="26" spans="1:17" x14ac:dyDescent="0.25">
      <c r="A26" s="6">
        <f>'Tableau demande'!A26</f>
        <v>0</v>
      </c>
      <c r="B26" s="92">
        <f>'Tableau demande'!B26</f>
        <v>0</v>
      </c>
      <c r="C26" s="147">
        <f>'Tableau demande'!C26</f>
        <v>0</v>
      </c>
      <c r="D26" s="148" t="str">
        <f>'Tableau demande'!D26</f>
        <v/>
      </c>
      <c r="E26" s="148">
        <f>'Tableau demande'!E26</f>
        <v>0</v>
      </c>
      <c r="F26" s="149" t="str">
        <f>'Tableau demande'!F26</f>
        <v/>
      </c>
      <c r="G26" s="147">
        <f>'Tableau demande'!J26</f>
        <v>0</v>
      </c>
      <c r="H26" s="150">
        <f>'Tableau demande'!K26</f>
        <v>0</v>
      </c>
      <c r="I26" s="150">
        <f>'Tableau demande'!L26</f>
        <v>0</v>
      </c>
      <c r="J26" s="150">
        <f>'Tableau demande'!M26</f>
        <v>0</v>
      </c>
      <c r="K26" s="150">
        <f>'Tableau demande'!N26</f>
        <v>0</v>
      </c>
      <c r="L26" s="150">
        <f>'Tableau demande'!O26</f>
        <v>0</v>
      </c>
      <c r="M26" s="150">
        <f>'Tableau demande'!P26</f>
        <v>0</v>
      </c>
      <c r="N26" s="151">
        <f>'Tableau demande'!Q26</f>
        <v>0</v>
      </c>
      <c r="O26" s="90" t="str">
        <f t="shared" si="0"/>
        <v/>
      </c>
      <c r="P26" s="156" t="str">
        <f>IFERROR('RA n'!H26*$C$1,"")</f>
        <v/>
      </c>
      <c r="Q26" s="156">
        <f>'RA n'!I26</f>
        <v>0</v>
      </c>
    </row>
    <row r="27" spans="1:17" x14ac:dyDescent="0.25">
      <c r="A27" s="6">
        <f>'Tableau demande'!A27</f>
        <v>0</v>
      </c>
      <c r="B27" s="92">
        <f>'Tableau demande'!B27</f>
        <v>0</v>
      </c>
      <c r="C27" s="147">
        <f>'Tableau demande'!C27</f>
        <v>0</v>
      </c>
      <c r="D27" s="148" t="str">
        <f>'Tableau demande'!D27</f>
        <v/>
      </c>
      <c r="E27" s="148">
        <f>'Tableau demande'!E27</f>
        <v>0</v>
      </c>
      <c r="F27" s="149" t="str">
        <f>'Tableau demande'!F27</f>
        <v/>
      </c>
      <c r="G27" s="147">
        <f>'Tableau demande'!J27</f>
        <v>0</v>
      </c>
      <c r="H27" s="150">
        <f>'Tableau demande'!K27</f>
        <v>0</v>
      </c>
      <c r="I27" s="150">
        <f>'Tableau demande'!L27</f>
        <v>0</v>
      </c>
      <c r="J27" s="150">
        <f>'Tableau demande'!M27</f>
        <v>0</v>
      </c>
      <c r="K27" s="150">
        <f>'Tableau demande'!N27</f>
        <v>0</v>
      </c>
      <c r="L27" s="150">
        <f>'Tableau demande'!O27</f>
        <v>0</v>
      </c>
      <c r="M27" s="150">
        <f>'Tableau demande'!P27</f>
        <v>0</v>
      </c>
      <c r="N27" s="151">
        <f>'Tableau demande'!Q27</f>
        <v>0</v>
      </c>
      <c r="O27" s="90" t="str">
        <f t="shared" si="0"/>
        <v/>
      </c>
      <c r="P27" s="156" t="str">
        <f>IFERROR('RA n'!H27*$C$1,"")</f>
        <v/>
      </c>
      <c r="Q27" s="156">
        <f>'RA n'!I27</f>
        <v>0</v>
      </c>
    </row>
    <row r="28" spans="1:17" x14ac:dyDescent="0.25">
      <c r="A28" s="6">
        <f>'Tableau demande'!A28</f>
        <v>0</v>
      </c>
      <c r="B28" s="92">
        <f>'Tableau demande'!B28</f>
        <v>0</v>
      </c>
      <c r="C28" s="147">
        <f>'Tableau demande'!C28</f>
        <v>0</v>
      </c>
      <c r="D28" s="148" t="str">
        <f>'Tableau demande'!D28</f>
        <v/>
      </c>
      <c r="E28" s="148">
        <f>'Tableau demande'!E28</f>
        <v>0</v>
      </c>
      <c r="F28" s="149" t="str">
        <f>'Tableau demande'!F28</f>
        <v/>
      </c>
      <c r="G28" s="147">
        <f>'Tableau demande'!J28</f>
        <v>0</v>
      </c>
      <c r="H28" s="150">
        <f>'Tableau demande'!K28</f>
        <v>0</v>
      </c>
      <c r="I28" s="150">
        <f>'Tableau demande'!L28</f>
        <v>0</v>
      </c>
      <c r="J28" s="150">
        <f>'Tableau demande'!M28</f>
        <v>0</v>
      </c>
      <c r="K28" s="150">
        <f>'Tableau demande'!N28</f>
        <v>0</v>
      </c>
      <c r="L28" s="150">
        <f>'Tableau demande'!O28</f>
        <v>0</v>
      </c>
      <c r="M28" s="150">
        <f>'Tableau demande'!P28</f>
        <v>0</v>
      </c>
      <c r="N28" s="151">
        <f>'Tableau demande'!Q28</f>
        <v>0</v>
      </c>
      <c r="O28" s="90" t="str">
        <f t="shared" si="0"/>
        <v/>
      </c>
      <c r="P28" s="156" t="str">
        <f>IFERROR('RA n'!H28*$C$1,"")</f>
        <v/>
      </c>
      <c r="Q28" s="156">
        <f>'RA n'!I28</f>
        <v>0</v>
      </c>
    </row>
    <row r="29" spans="1:17" x14ac:dyDescent="0.25">
      <c r="A29" s="6">
        <f>'Tableau demande'!A29</f>
        <v>0</v>
      </c>
      <c r="B29" s="92">
        <f>'Tableau demande'!B29</f>
        <v>0</v>
      </c>
      <c r="C29" s="147">
        <f>'Tableau demande'!C29</f>
        <v>0</v>
      </c>
      <c r="D29" s="148" t="str">
        <f>'Tableau demande'!D29</f>
        <v/>
      </c>
      <c r="E29" s="148">
        <f>'Tableau demande'!E29</f>
        <v>0</v>
      </c>
      <c r="F29" s="149" t="str">
        <f>'Tableau demande'!F29</f>
        <v/>
      </c>
      <c r="G29" s="147">
        <f>'Tableau demande'!J29</f>
        <v>0</v>
      </c>
      <c r="H29" s="150">
        <f>'Tableau demande'!K29</f>
        <v>0</v>
      </c>
      <c r="I29" s="150">
        <f>'Tableau demande'!L29</f>
        <v>0</v>
      </c>
      <c r="J29" s="150">
        <f>'Tableau demande'!M29</f>
        <v>0</v>
      </c>
      <c r="K29" s="150">
        <f>'Tableau demande'!N29</f>
        <v>0</v>
      </c>
      <c r="L29" s="150">
        <f>'Tableau demande'!O29</f>
        <v>0</v>
      </c>
      <c r="M29" s="150">
        <f>'Tableau demande'!P29</f>
        <v>0</v>
      </c>
      <c r="N29" s="151">
        <f>'Tableau demande'!Q29</f>
        <v>0</v>
      </c>
      <c r="O29" s="90" t="str">
        <f t="shared" si="0"/>
        <v/>
      </c>
      <c r="P29" s="156" t="str">
        <f>IFERROR('RA n'!H29*$C$1,"")</f>
        <v/>
      </c>
      <c r="Q29" s="156">
        <f>'RA n'!I29</f>
        <v>0</v>
      </c>
    </row>
    <row r="30" spans="1:17" x14ac:dyDescent="0.25">
      <c r="A30" s="6">
        <f>'Tableau demande'!A30</f>
        <v>0</v>
      </c>
      <c r="B30" s="92">
        <f>'Tableau demande'!B30</f>
        <v>0</v>
      </c>
      <c r="C30" s="147">
        <f>'Tableau demande'!C30</f>
        <v>0</v>
      </c>
      <c r="D30" s="148" t="str">
        <f>'Tableau demande'!D30</f>
        <v/>
      </c>
      <c r="E30" s="148">
        <f>'Tableau demande'!E30</f>
        <v>0</v>
      </c>
      <c r="F30" s="149" t="str">
        <f>'Tableau demande'!F30</f>
        <v/>
      </c>
      <c r="G30" s="147">
        <f>'Tableau demande'!J30</f>
        <v>0</v>
      </c>
      <c r="H30" s="150">
        <f>'Tableau demande'!K30</f>
        <v>0</v>
      </c>
      <c r="I30" s="150">
        <f>'Tableau demande'!L30</f>
        <v>0</v>
      </c>
      <c r="J30" s="150">
        <f>'Tableau demande'!M30</f>
        <v>0</v>
      </c>
      <c r="K30" s="150">
        <f>'Tableau demande'!N30</f>
        <v>0</v>
      </c>
      <c r="L30" s="150">
        <f>'Tableau demande'!O30</f>
        <v>0</v>
      </c>
      <c r="M30" s="150">
        <f>'Tableau demande'!P30</f>
        <v>0</v>
      </c>
      <c r="N30" s="151">
        <f>'Tableau demande'!Q30</f>
        <v>0</v>
      </c>
      <c r="O30" s="90" t="str">
        <f t="shared" si="0"/>
        <v/>
      </c>
      <c r="P30" s="156" t="str">
        <f>IFERROR('RA n'!H30*$C$1,"")</f>
        <v/>
      </c>
      <c r="Q30" s="156">
        <f>'RA n'!I30</f>
        <v>0</v>
      </c>
    </row>
    <row r="31" spans="1:17" x14ac:dyDescent="0.25">
      <c r="A31" s="6">
        <f>'Tableau demande'!A31</f>
        <v>0</v>
      </c>
      <c r="B31" s="92">
        <f>'Tableau demande'!B31</f>
        <v>0</v>
      </c>
      <c r="C31" s="147">
        <f>'Tableau demande'!C31</f>
        <v>0</v>
      </c>
      <c r="D31" s="148" t="str">
        <f>'Tableau demande'!D31</f>
        <v/>
      </c>
      <c r="E31" s="148">
        <f>'Tableau demande'!E31</f>
        <v>0</v>
      </c>
      <c r="F31" s="149" t="str">
        <f>'Tableau demande'!F31</f>
        <v/>
      </c>
      <c r="G31" s="147">
        <f>'Tableau demande'!J31</f>
        <v>0</v>
      </c>
      <c r="H31" s="150">
        <f>'Tableau demande'!K31</f>
        <v>0</v>
      </c>
      <c r="I31" s="150">
        <f>'Tableau demande'!L31</f>
        <v>0</v>
      </c>
      <c r="J31" s="150">
        <f>'Tableau demande'!M31</f>
        <v>0</v>
      </c>
      <c r="K31" s="150">
        <f>'Tableau demande'!N31</f>
        <v>0</v>
      </c>
      <c r="L31" s="150">
        <f>'Tableau demande'!O31</f>
        <v>0</v>
      </c>
      <c r="M31" s="150">
        <f>'Tableau demande'!P31</f>
        <v>0</v>
      </c>
      <c r="N31" s="151">
        <f>'Tableau demande'!Q31</f>
        <v>0</v>
      </c>
      <c r="O31" s="90" t="str">
        <f t="shared" si="0"/>
        <v/>
      </c>
      <c r="P31" s="156" t="str">
        <f>IFERROR('RA n'!H31*$C$1,"")</f>
        <v/>
      </c>
      <c r="Q31" s="156">
        <f>'RA n'!I31</f>
        <v>0</v>
      </c>
    </row>
    <row r="32" spans="1:17" x14ac:dyDescent="0.25">
      <c r="A32" s="6">
        <f>'Tableau demande'!A32</f>
        <v>0</v>
      </c>
      <c r="B32" s="92">
        <f>'Tableau demande'!B32</f>
        <v>0</v>
      </c>
      <c r="C32" s="147">
        <f>'Tableau demande'!C32</f>
        <v>0</v>
      </c>
      <c r="D32" s="148" t="str">
        <f>'Tableau demande'!D32</f>
        <v/>
      </c>
      <c r="E32" s="148">
        <f>'Tableau demande'!E32</f>
        <v>0</v>
      </c>
      <c r="F32" s="149" t="str">
        <f>'Tableau demande'!F32</f>
        <v/>
      </c>
      <c r="G32" s="147">
        <f>'Tableau demande'!J32</f>
        <v>0</v>
      </c>
      <c r="H32" s="150">
        <f>'Tableau demande'!K32</f>
        <v>0</v>
      </c>
      <c r="I32" s="150">
        <f>'Tableau demande'!L32</f>
        <v>0</v>
      </c>
      <c r="J32" s="150">
        <f>'Tableau demande'!M32</f>
        <v>0</v>
      </c>
      <c r="K32" s="150">
        <f>'Tableau demande'!N32</f>
        <v>0</v>
      </c>
      <c r="L32" s="150">
        <f>'Tableau demande'!O32</f>
        <v>0</v>
      </c>
      <c r="M32" s="150">
        <f>'Tableau demande'!P32</f>
        <v>0</v>
      </c>
      <c r="N32" s="151">
        <f>'Tableau demande'!Q32</f>
        <v>0</v>
      </c>
      <c r="O32" s="90" t="str">
        <f t="shared" si="0"/>
        <v/>
      </c>
      <c r="P32" s="156" t="str">
        <f>IFERROR('RA n'!H32*$C$1,"")</f>
        <v/>
      </c>
      <c r="Q32" s="156">
        <f>'RA n'!I32</f>
        <v>0</v>
      </c>
    </row>
    <row r="33" spans="1:17" x14ac:dyDescent="0.25">
      <c r="A33" s="6">
        <f>'Tableau demande'!A33</f>
        <v>0</v>
      </c>
      <c r="B33" s="92">
        <f>'Tableau demande'!B33</f>
        <v>0</v>
      </c>
      <c r="C33" s="147">
        <f>'Tableau demande'!C33</f>
        <v>0</v>
      </c>
      <c r="D33" s="148" t="str">
        <f>'Tableau demande'!D33</f>
        <v/>
      </c>
      <c r="E33" s="148">
        <f>'Tableau demande'!E33</f>
        <v>0</v>
      </c>
      <c r="F33" s="149" t="str">
        <f>'Tableau demande'!F33</f>
        <v/>
      </c>
      <c r="G33" s="147">
        <f>'Tableau demande'!J33</f>
        <v>0</v>
      </c>
      <c r="H33" s="150">
        <f>'Tableau demande'!K33</f>
        <v>0</v>
      </c>
      <c r="I33" s="150">
        <f>'Tableau demande'!L33</f>
        <v>0</v>
      </c>
      <c r="J33" s="150">
        <f>'Tableau demande'!M33</f>
        <v>0</v>
      </c>
      <c r="K33" s="150">
        <f>'Tableau demande'!N33</f>
        <v>0</v>
      </c>
      <c r="L33" s="150">
        <f>'Tableau demande'!O33</f>
        <v>0</v>
      </c>
      <c r="M33" s="150">
        <f>'Tableau demande'!P33</f>
        <v>0</v>
      </c>
      <c r="N33" s="151">
        <f>'Tableau demande'!Q33</f>
        <v>0</v>
      </c>
      <c r="O33" s="90" t="str">
        <f t="shared" si="0"/>
        <v/>
      </c>
      <c r="P33" s="156" t="str">
        <f>IFERROR('RA n'!H33*$C$1,"")</f>
        <v/>
      </c>
      <c r="Q33" s="156">
        <f>'RA n'!I33</f>
        <v>0</v>
      </c>
    </row>
    <row r="34" spans="1:17" x14ac:dyDescent="0.25">
      <c r="A34" s="6">
        <f>'Tableau demande'!A34</f>
        <v>0</v>
      </c>
      <c r="B34" s="92">
        <f>'Tableau demande'!B34</f>
        <v>0</v>
      </c>
      <c r="C34" s="147">
        <f>'Tableau demande'!C34</f>
        <v>0</v>
      </c>
      <c r="D34" s="148" t="str">
        <f>'Tableau demande'!D34</f>
        <v/>
      </c>
      <c r="E34" s="148">
        <f>'Tableau demande'!E34</f>
        <v>0</v>
      </c>
      <c r="F34" s="149" t="str">
        <f>'Tableau demande'!F34</f>
        <v/>
      </c>
      <c r="G34" s="147">
        <f>'Tableau demande'!J34</f>
        <v>0</v>
      </c>
      <c r="H34" s="150">
        <f>'Tableau demande'!K34</f>
        <v>0</v>
      </c>
      <c r="I34" s="150">
        <f>'Tableau demande'!L34</f>
        <v>0</v>
      </c>
      <c r="J34" s="150">
        <f>'Tableau demande'!M34</f>
        <v>0</v>
      </c>
      <c r="K34" s="150">
        <f>'Tableau demande'!N34</f>
        <v>0</v>
      </c>
      <c r="L34" s="150">
        <f>'Tableau demande'!O34</f>
        <v>0</v>
      </c>
      <c r="M34" s="150">
        <f>'Tableau demande'!P34</f>
        <v>0</v>
      </c>
      <c r="N34" s="151">
        <f>'Tableau demande'!Q34</f>
        <v>0</v>
      </c>
      <c r="O34" s="90" t="str">
        <f t="shared" si="0"/>
        <v/>
      </c>
      <c r="P34" s="156" t="str">
        <f>IFERROR('RA n'!H34*$C$1,"")</f>
        <v/>
      </c>
      <c r="Q34" s="156">
        <f>'RA n'!I34</f>
        <v>0</v>
      </c>
    </row>
    <row r="35" spans="1:17" x14ac:dyDescent="0.25">
      <c r="A35" s="6">
        <f>'Tableau demande'!A35</f>
        <v>0</v>
      </c>
      <c r="B35" s="92">
        <f>'Tableau demande'!B35</f>
        <v>0</v>
      </c>
      <c r="C35" s="147">
        <f>'Tableau demande'!C35</f>
        <v>0</v>
      </c>
      <c r="D35" s="148" t="str">
        <f>'Tableau demande'!D35</f>
        <v/>
      </c>
      <c r="E35" s="148">
        <f>'Tableau demande'!E35</f>
        <v>0</v>
      </c>
      <c r="F35" s="149" t="str">
        <f>'Tableau demande'!F35</f>
        <v/>
      </c>
      <c r="G35" s="147">
        <f>'Tableau demande'!J35</f>
        <v>0</v>
      </c>
      <c r="H35" s="150">
        <f>'Tableau demande'!K35</f>
        <v>0</v>
      </c>
      <c r="I35" s="150">
        <f>'Tableau demande'!L35</f>
        <v>0</v>
      </c>
      <c r="J35" s="150">
        <f>'Tableau demande'!M35</f>
        <v>0</v>
      </c>
      <c r="K35" s="150">
        <f>'Tableau demande'!N35</f>
        <v>0</v>
      </c>
      <c r="L35" s="150">
        <f>'Tableau demande'!O35</f>
        <v>0</v>
      </c>
      <c r="M35" s="150">
        <f>'Tableau demande'!P35</f>
        <v>0</v>
      </c>
      <c r="N35" s="151">
        <f>'Tableau demande'!Q35</f>
        <v>0</v>
      </c>
      <c r="O35" s="90" t="str">
        <f t="shared" si="0"/>
        <v/>
      </c>
      <c r="P35" s="156" t="str">
        <f>IFERROR('RA n'!H35*$C$1,"")</f>
        <v/>
      </c>
      <c r="Q35" s="156">
        <f>'RA n'!I35</f>
        <v>0</v>
      </c>
    </row>
    <row r="36" spans="1:17" x14ac:dyDescent="0.25">
      <c r="A36" s="6">
        <f>'Tableau demande'!A36</f>
        <v>0</v>
      </c>
      <c r="B36" s="92">
        <f>'Tableau demande'!B36</f>
        <v>0</v>
      </c>
      <c r="C36" s="147">
        <f>'Tableau demande'!C36</f>
        <v>0</v>
      </c>
      <c r="D36" s="148" t="str">
        <f>'Tableau demande'!D36</f>
        <v/>
      </c>
      <c r="E36" s="148">
        <f>'Tableau demande'!E36</f>
        <v>0</v>
      </c>
      <c r="F36" s="149" t="str">
        <f>'Tableau demande'!F36</f>
        <v/>
      </c>
      <c r="G36" s="147">
        <f>'Tableau demande'!J36</f>
        <v>0</v>
      </c>
      <c r="H36" s="150">
        <f>'Tableau demande'!K36</f>
        <v>0</v>
      </c>
      <c r="I36" s="150">
        <f>'Tableau demande'!L36</f>
        <v>0</v>
      </c>
      <c r="J36" s="150">
        <f>'Tableau demande'!M36</f>
        <v>0</v>
      </c>
      <c r="K36" s="150">
        <f>'Tableau demande'!N36</f>
        <v>0</v>
      </c>
      <c r="L36" s="150">
        <f>'Tableau demande'!O36</f>
        <v>0</v>
      </c>
      <c r="M36" s="150">
        <f>'Tableau demande'!P36</f>
        <v>0</v>
      </c>
      <c r="N36" s="151">
        <f>'Tableau demande'!Q36</f>
        <v>0</v>
      </c>
      <c r="O36" s="90" t="str">
        <f t="shared" si="0"/>
        <v/>
      </c>
      <c r="P36" s="156" t="str">
        <f>IFERROR('RA n'!H36*$C$1,"")</f>
        <v/>
      </c>
      <c r="Q36" s="156">
        <f>'RA n'!I36</f>
        <v>0</v>
      </c>
    </row>
    <row r="37" spans="1:17" x14ac:dyDescent="0.25">
      <c r="A37" s="6">
        <f>'Tableau demande'!A37</f>
        <v>0</v>
      </c>
      <c r="B37" s="92">
        <f>'Tableau demande'!B37</f>
        <v>0</v>
      </c>
      <c r="C37" s="147">
        <f>'Tableau demande'!C37</f>
        <v>0</v>
      </c>
      <c r="D37" s="148" t="str">
        <f>'Tableau demande'!D37</f>
        <v/>
      </c>
      <c r="E37" s="148">
        <f>'Tableau demande'!E37</f>
        <v>0</v>
      </c>
      <c r="F37" s="149" t="str">
        <f>'Tableau demande'!F37</f>
        <v/>
      </c>
      <c r="G37" s="147">
        <f>'Tableau demande'!J37</f>
        <v>0</v>
      </c>
      <c r="H37" s="150">
        <f>'Tableau demande'!K37</f>
        <v>0</v>
      </c>
      <c r="I37" s="150">
        <f>'Tableau demande'!L37</f>
        <v>0</v>
      </c>
      <c r="J37" s="150">
        <f>'Tableau demande'!M37</f>
        <v>0</v>
      </c>
      <c r="K37" s="150">
        <f>'Tableau demande'!N37</f>
        <v>0</v>
      </c>
      <c r="L37" s="150">
        <f>'Tableau demande'!O37</f>
        <v>0</v>
      </c>
      <c r="M37" s="150">
        <f>'Tableau demande'!P37</f>
        <v>0</v>
      </c>
      <c r="N37" s="151">
        <f>'Tableau demande'!Q37</f>
        <v>0</v>
      </c>
      <c r="O37" s="90" t="str">
        <f t="shared" si="0"/>
        <v/>
      </c>
      <c r="P37" s="156" t="str">
        <f>IFERROR('RA n'!H37*$C$1,"")</f>
        <v/>
      </c>
      <c r="Q37" s="156">
        <f>'RA n'!I37</f>
        <v>0</v>
      </c>
    </row>
    <row r="38" spans="1:17" x14ac:dyDescent="0.25">
      <c r="A38" s="6">
        <f>'Tableau demande'!A38</f>
        <v>0</v>
      </c>
      <c r="B38" s="92">
        <f>'Tableau demande'!B38</f>
        <v>0</v>
      </c>
      <c r="C38" s="147">
        <f>'Tableau demande'!C38</f>
        <v>0</v>
      </c>
      <c r="D38" s="148" t="str">
        <f>'Tableau demande'!D38</f>
        <v/>
      </c>
      <c r="E38" s="148">
        <f>'Tableau demande'!E38</f>
        <v>0</v>
      </c>
      <c r="F38" s="149" t="str">
        <f>'Tableau demande'!F38</f>
        <v/>
      </c>
      <c r="G38" s="147">
        <f>'Tableau demande'!J38</f>
        <v>0</v>
      </c>
      <c r="H38" s="150">
        <f>'Tableau demande'!K38</f>
        <v>0</v>
      </c>
      <c r="I38" s="150">
        <f>'Tableau demande'!L38</f>
        <v>0</v>
      </c>
      <c r="J38" s="150">
        <f>'Tableau demande'!M38</f>
        <v>0</v>
      </c>
      <c r="K38" s="150">
        <f>'Tableau demande'!N38</f>
        <v>0</v>
      </c>
      <c r="L38" s="150">
        <f>'Tableau demande'!O38</f>
        <v>0</v>
      </c>
      <c r="M38" s="150">
        <f>'Tableau demande'!P38</f>
        <v>0</v>
      </c>
      <c r="N38" s="151">
        <f>'Tableau demande'!Q38</f>
        <v>0</v>
      </c>
      <c r="O38" s="90" t="str">
        <f t="shared" si="0"/>
        <v/>
      </c>
      <c r="P38" s="156" t="str">
        <f>IFERROR('RA n'!H38*$C$1,"")</f>
        <v/>
      </c>
      <c r="Q38" s="156">
        <f>'RA n'!I38</f>
        <v>0</v>
      </c>
    </row>
    <row r="39" spans="1:17" x14ac:dyDescent="0.25">
      <c r="A39" s="6">
        <f>'Tableau demande'!A39</f>
        <v>0</v>
      </c>
      <c r="B39" s="92">
        <f>'Tableau demande'!B39</f>
        <v>0</v>
      </c>
      <c r="C39" s="147">
        <f>'Tableau demande'!C39</f>
        <v>0</v>
      </c>
      <c r="D39" s="148" t="str">
        <f>'Tableau demande'!D39</f>
        <v/>
      </c>
      <c r="E39" s="148">
        <f>'Tableau demande'!E39</f>
        <v>0</v>
      </c>
      <c r="F39" s="149" t="str">
        <f>'Tableau demande'!F39</f>
        <v/>
      </c>
      <c r="G39" s="147">
        <f>'Tableau demande'!J39</f>
        <v>0</v>
      </c>
      <c r="H39" s="150">
        <f>'Tableau demande'!K39</f>
        <v>0</v>
      </c>
      <c r="I39" s="150">
        <f>'Tableau demande'!L39</f>
        <v>0</v>
      </c>
      <c r="J39" s="150">
        <f>'Tableau demande'!M39</f>
        <v>0</v>
      </c>
      <c r="K39" s="150">
        <f>'Tableau demande'!N39</f>
        <v>0</v>
      </c>
      <c r="L39" s="150">
        <f>'Tableau demande'!O39</f>
        <v>0</v>
      </c>
      <c r="M39" s="150">
        <f>'Tableau demande'!P39</f>
        <v>0</v>
      </c>
      <c r="N39" s="151">
        <f>'Tableau demande'!Q39</f>
        <v>0</v>
      </c>
      <c r="O39" s="90" t="str">
        <f t="shared" si="0"/>
        <v/>
      </c>
      <c r="P39" s="156" t="str">
        <f>IFERROR('RA n'!H39*$C$1,"")</f>
        <v/>
      </c>
      <c r="Q39" s="156">
        <f>'RA n'!I39</f>
        <v>0</v>
      </c>
    </row>
    <row r="40" spans="1:17" x14ac:dyDescent="0.25">
      <c r="A40" s="6">
        <f>'Tableau demande'!A40</f>
        <v>0</v>
      </c>
      <c r="B40" s="92">
        <f>'Tableau demande'!B40</f>
        <v>0</v>
      </c>
      <c r="C40" s="147">
        <f>'Tableau demande'!C40</f>
        <v>0</v>
      </c>
      <c r="D40" s="148" t="str">
        <f>'Tableau demande'!D40</f>
        <v/>
      </c>
      <c r="E40" s="148">
        <f>'Tableau demande'!E40</f>
        <v>0</v>
      </c>
      <c r="F40" s="149" t="str">
        <f>'Tableau demande'!F40</f>
        <v/>
      </c>
      <c r="G40" s="147">
        <f>'Tableau demande'!J40</f>
        <v>0</v>
      </c>
      <c r="H40" s="150">
        <f>'Tableau demande'!K40</f>
        <v>0</v>
      </c>
      <c r="I40" s="150">
        <f>'Tableau demande'!L40</f>
        <v>0</v>
      </c>
      <c r="J40" s="150">
        <f>'Tableau demande'!M40</f>
        <v>0</v>
      </c>
      <c r="K40" s="150">
        <f>'Tableau demande'!N40</f>
        <v>0</v>
      </c>
      <c r="L40" s="150">
        <f>'Tableau demande'!O40</f>
        <v>0</v>
      </c>
      <c r="M40" s="150">
        <f>'Tableau demande'!P40</f>
        <v>0</v>
      </c>
      <c r="N40" s="151">
        <f>'Tableau demande'!Q40</f>
        <v>0</v>
      </c>
      <c r="O40" s="90" t="str">
        <f t="shared" si="0"/>
        <v/>
      </c>
      <c r="P40" s="156" t="str">
        <f>IFERROR('RA n'!H40*$C$1,"")</f>
        <v/>
      </c>
      <c r="Q40" s="156">
        <f>'RA n'!I40</f>
        <v>0</v>
      </c>
    </row>
    <row r="41" spans="1:17" x14ac:dyDescent="0.25">
      <c r="A41" s="6">
        <f>'Tableau demande'!A41</f>
        <v>0</v>
      </c>
      <c r="B41" s="92">
        <f>'Tableau demande'!B41</f>
        <v>0</v>
      </c>
      <c r="C41" s="147">
        <f>'Tableau demande'!C41</f>
        <v>0</v>
      </c>
      <c r="D41" s="148" t="str">
        <f>'Tableau demande'!D41</f>
        <v/>
      </c>
      <c r="E41" s="148">
        <f>'Tableau demande'!E41</f>
        <v>0</v>
      </c>
      <c r="F41" s="149" t="str">
        <f>'Tableau demande'!F41</f>
        <v/>
      </c>
      <c r="G41" s="147">
        <f>'Tableau demande'!J41</f>
        <v>0</v>
      </c>
      <c r="H41" s="150">
        <f>'Tableau demande'!K41</f>
        <v>0</v>
      </c>
      <c r="I41" s="150">
        <f>'Tableau demande'!L41</f>
        <v>0</v>
      </c>
      <c r="J41" s="150">
        <f>'Tableau demande'!M41</f>
        <v>0</v>
      </c>
      <c r="K41" s="150">
        <f>'Tableau demande'!N41</f>
        <v>0</v>
      </c>
      <c r="L41" s="150">
        <f>'Tableau demande'!O41</f>
        <v>0</v>
      </c>
      <c r="M41" s="150">
        <f>'Tableau demande'!P41</f>
        <v>0</v>
      </c>
      <c r="N41" s="151">
        <f>'Tableau demande'!Q41</f>
        <v>0</v>
      </c>
      <c r="O41" s="90" t="str">
        <f t="shared" si="0"/>
        <v/>
      </c>
      <c r="P41" s="156" t="str">
        <f>IFERROR('RA n'!H41*$C$1,"")</f>
        <v/>
      </c>
      <c r="Q41" s="156">
        <f>'RA n'!I41</f>
        <v>0</v>
      </c>
    </row>
    <row r="42" spans="1:17" x14ac:dyDescent="0.25">
      <c r="A42" s="6">
        <f>'Tableau demande'!A42</f>
        <v>0</v>
      </c>
      <c r="B42" s="92">
        <f>'Tableau demande'!B42</f>
        <v>0</v>
      </c>
      <c r="C42" s="147">
        <f>'Tableau demande'!C42</f>
        <v>0</v>
      </c>
      <c r="D42" s="148" t="str">
        <f>'Tableau demande'!D42</f>
        <v/>
      </c>
      <c r="E42" s="148">
        <f>'Tableau demande'!E42</f>
        <v>0</v>
      </c>
      <c r="F42" s="149" t="str">
        <f>'Tableau demande'!F42</f>
        <v/>
      </c>
      <c r="G42" s="147">
        <f>'Tableau demande'!J42</f>
        <v>0</v>
      </c>
      <c r="H42" s="150">
        <f>'Tableau demande'!K42</f>
        <v>0</v>
      </c>
      <c r="I42" s="150">
        <f>'Tableau demande'!L42</f>
        <v>0</v>
      </c>
      <c r="J42" s="150">
        <f>'Tableau demande'!M42</f>
        <v>0</v>
      </c>
      <c r="K42" s="150">
        <f>'Tableau demande'!N42</f>
        <v>0</v>
      </c>
      <c r="L42" s="150">
        <f>'Tableau demande'!O42</f>
        <v>0</v>
      </c>
      <c r="M42" s="150">
        <f>'Tableau demande'!P42</f>
        <v>0</v>
      </c>
      <c r="N42" s="151">
        <f>'Tableau demande'!Q42</f>
        <v>0</v>
      </c>
      <c r="O42" s="90" t="str">
        <f t="shared" si="0"/>
        <v/>
      </c>
      <c r="P42" s="156" t="str">
        <f>IFERROR('RA n'!H42*$C$1,"")</f>
        <v/>
      </c>
      <c r="Q42" s="156">
        <f>'RA n'!I42</f>
        <v>0</v>
      </c>
    </row>
    <row r="43" spans="1:17" x14ac:dyDescent="0.25">
      <c r="A43" s="6">
        <f>'Tableau demande'!A43</f>
        <v>0</v>
      </c>
      <c r="B43" s="92">
        <f>'Tableau demande'!B43</f>
        <v>0</v>
      </c>
      <c r="C43" s="147">
        <f>'Tableau demande'!C43</f>
        <v>0</v>
      </c>
      <c r="D43" s="148" t="str">
        <f>'Tableau demande'!D43</f>
        <v/>
      </c>
      <c r="E43" s="148">
        <f>'Tableau demande'!E43</f>
        <v>0</v>
      </c>
      <c r="F43" s="149" t="str">
        <f>'Tableau demande'!F43</f>
        <v/>
      </c>
      <c r="G43" s="147">
        <f>'Tableau demande'!J43</f>
        <v>0</v>
      </c>
      <c r="H43" s="150">
        <f>'Tableau demande'!K43</f>
        <v>0</v>
      </c>
      <c r="I43" s="150">
        <f>'Tableau demande'!L43</f>
        <v>0</v>
      </c>
      <c r="J43" s="150">
        <f>'Tableau demande'!M43</f>
        <v>0</v>
      </c>
      <c r="K43" s="150">
        <f>'Tableau demande'!N43</f>
        <v>0</v>
      </c>
      <c r="L43" s="150">
        <f>'Tableau demande'!O43</f>
        <v>0</v>
      </c>
      <c r="M43" s="150">
        <f>'Tableau demande'!P43</f>
        <v>0</v>
      </c>
      <c r="N43" s="151">
        <f>'Tableau demande'!Q43</f>
        <v>0</v>
      </c>
      <c r="O43" s="90" t="str">
        <f t="shared" si="0"/>
        <v/>
      </c>
      <c r="P43" s="156" t="str">
        <f>IFERROR('RA n'!H43*$C$1,"")</f>
        <v/>
      </c>
      <c r="Q43" s="156">
        <f>'RA n'!I43</f>
        <v>0</v>
      </c>
    </row>
    <row r="44" spans="1:17" x14ac:dyDescent="0.25">
      <c r="A44" s="6">
        <f>'Tableau demande'!A44</f>
        <v>0</v>
      </c>
      <c r="B44" s="92">
        <f>'Tableau demande'!B44</f>
        <v>0</v>
      </c>
      <c r="C44" s="147">
        <f>'Tableau demande'!C44</f>
        <v>0</v>
      </c>
      <c r="D44" s="148" t="str">
        <f>'Tableau demande'!D44</f>
        <v/>
      </c>
      <c r="E44" s="148">
        <f>'Tableau demande'!E44</f>
        <v>0</v>
      </c>
      <c r="F44" s="149" t="str">
        <f>'Tableau demande'!F44</f>
        <v/>
      </c>
      <c r="G44" s="147">
        <f>'Tableau demande'!J44</f>
        <v>0</v>
      </c>
      <c r="H44" s="150">
        <f>'Tableau demande'!K44</f>
        <v>0</v>
      </c>
      <c r="I44" s="150">
        <f>'Tableau demande'!L44</f>
        <v>0</v>
      </c>
      <c r="J44" s="150">
        <f>'Tableau demande'!M44</f>
        <v>0</v>
      </c>
      <c r="K44" s="150">
        <f>'Tableau demande'!N44</f>
        <v>0</v>
      </c>
      <c r="L44" s="150">
        <f>'Tableau demande'!O44</f>
        <v>0</v>
      </c>
      <c r="M44" s="150">
        <f>'Tableau demande'!P44</f>
        <v>0</v>
      </c>
      <c r="N44" s="151">
        <f>'Tableau demande'!Q44</f>
        <v>0</v>
      </c>
      <c r="O44" s="90" t="str">
        <f t="shared" si="0"/>
        <v/>
      </c>
      <c r="P44" s="156" t="str">
        <f>IFERROR('RA n'!H44*$C$1,"")</f>
        <v/>
      </c>
      <c r="Q44" s="156">
        <f>'RA n'!I44</f>
        <v>0</v>
      </c>
    </row>
    <row r="45" spans="1:17" x14ac:dyDescent="0.25">
      <c r="A45" s="6">
        <f>'Tableau demande'!A45</f>
        <v>0</v>
      </c>
      <c r="B45" s="92">
        <f>'Tableau demande'!B45</f>
        <v>0</v>
      </c>
      <c r="C45" s="147">
        <f>'Tableau demande'!C45</f>
        <v>0</v>
      </c>
      <c r="D45" s="148" t="str">
        <f>'Tableau demande'!D45</f>
        <v/>
      </c>
      <c r="E45" s="148">
        <f>'Tableau demande'!E45</f>
        <v>0</v>
      </c>
      <c r="F45" s="149" t="str">
        <f>'Tableau demande'!F45</f>
        <v/>
      </c>
      <c r="G45" s="147">
        <f>'Tableau demande'!J45</f>
        <v>0</v>
      </c>
      <c r="H45" s="150">
        <f>'Tableau demande'!K45</f>
        <v>0</v>
      </c>
      <c r="I45" s="150">
        <f>'Tableau demande'!L45</f>
        <v>0</v>
      </c>
      <c r="J45" s="150">
        <f>'Tableau demande'!M45</f>
        <v>0</v>
      </c>
      <c r="K45" s="150">
        <f>'Tableau demande'!N45</f>
        <v>0</v>
      </c>
      <c r="L45" s="150">
        <f>'Tableau demande'!O45</f>
        <v>0</v>
      </c>
      <c r="M45" s="150">
        <f>'Tableau demande'!P45</f>
        <v>0</v>
      </c>
      <c r="N45" s="151">
        <f>'Tableau demande'!Q45</f>
        <v>0</v>
      </c>
      <c r="O45" s="90" t="str">
        <f t="shared" si="0"/>
        <v/>
      </c>
      <c r="P45" s="156" t="str">
        <f>IFERROR('RA n'!H45*$C$1,"")</f>
        <v/>
      </c>
      <c r="Q45" s="156">
        <f>'RA n'!I45</f>
        <v>0</v>
      </c>
    </row>
    <row r="46" spans="1:17" x14ac:dyDescent="0.25">
      <c r="A46" s="6">
        <f>'Tableau demande'!A46</f>
        <v>0</v>
      </c>
      <c r="B46" s="92">
        <f>'Tableau demande'!B46</f>
        <v>0</v>
      </c>
      <c r="C46" s="147">
        <f>'Tableau demande'!C46</f>
        <v>0</v>
      </c>
      <c r="D46" s="148" t="str">
        <f>'Tableau demande'!D46</f>
        <v/>
      </c>
      <c r="E46" s="148">
        <f>'Tableau demande'!E46</f>
        <v>0</v>
      </c>
      <c r="F46" s="149" t="str">
        <f>'Tableau demande'!F46</f>
        <v/>
      </c>
      <c r="G46" s="147">
        <f>'Tableau demande'!J46</f>
        <v>0</v>
      </c>
      <c r="H46" s="150">
        <f>'Tableau demande'!K46</f>
        <v>0</v>
      </c>
      <c r="I46" s="150">
        <f>'Tableau demande'!L46</f>
        <v>0</v>
      </c>
      <c r="J46" s="150">
        <f>'Tableau demande'!M46</f>
        <v>0</v>
      </c>
      <c r="K46" s="150">
        <f>'Tableau demande'!N46</f>
        <v>0</v>
      </c>
      <c r="L46" s="150">
        <f>'Tableau demande'!O46</f>
        <v>0</v>
      </c>
      <c r="M46" s="150">
        <f>'Tableau demande'!P46</f>
        <v>0</v>
      </c>
      <c r="N46" s="151">
        <f>'Tableau demande'!Q46</f>
        <v>0</v>
      </c>
      <c r="O46" s="90" t="str">
        <f t="shared" si="0"/>
        <v/>
      </c>
      <c r="P46" s="156" t="str">
        <f>IFERROR('RA n'!H46*$C$1,"")</f>
        <v/>
      </c>
      <c r="Q46" s="156">
        <f>'RA n'!I46</f>
        <v>0</v>
      </c>
    </row>
    <row r="47" spans="1:17" x14ac:dyDescent="0.25">
      <c r="A47" s="6">
        <f>'Tableau demande'!A47</f>
        <v>0</v>
      </c>
      <c r="B47" s="92">
        <f>'Tableau demande'!B47</f>
        <v>0</v>
      </c>
      <c r="C47" s="147">
        <f>'Tableau demande'!C47</f>
        <v>0</v>
      </c>
      <c r="D47" s="148" t="str">
        <f>'Tableau demande'!D47</f>
        <v/>
      </c>
      <c r="E47" s="148">
        <f>'Tableau demande'!E47</f>
        <v>0</v>
      </c>
      <c r="F47" s="149" t="str">
        <f>'Tableau demande'!F47</f>
        <v/>
      </c>
      <c r="G47" s="147">
        <f>'Tableau demande'!J47</f>
        <v>0</v>
      </c>
      <c r="H47" s="150">
        <f>'Tableau demande'!K47</f>
        <v>0</v>
      </c>
      <c r="I47" s="150">
        <f>'Tableau demande'!L47</f>
        <v>0</v>
      </c>
      <c r="J47" s="150">
        <f>'Tableau demande'!M47</f>
        <v>0</v>
      </c>
      <c r="K47" s="150">
        <f>'Tableau demande'!N47</f>
        <v>0</v>
      </c>
      <c r="L47" s="150">
        <f>'Tableau demande'!O47</f>
        <v>0</v>
      </c>
      <c r="M47" s="150">
        <f>'Tableau demande'!P47</f>
        <v>0</v>
      </c>
      <c r="N47" s="151">
        <f>'Tableau demande'!Q47</f>
        <v>0</v>
      </c>
      <c r="O47" s="90" t="str">
        <f t="shared" si="0"/>
        <v/>
      </c>
      <c r="P47" s="156" t="str">
        <f>IFERROR('RA n'!H47*$C$1,"")</f>
        <v/>
      </c>
      <c r="Q47" s="156">
        <f>'RA n'!I47</f>
        <v>0</v>
      </c>
    </row>
    <row r="48" spans="1:17" x14ac:dyDescent="0.25">
      <c r="A48" s="6">
        <f>'Tableau demande'!A48</f>
        <v>0</v>
      </c>
      <c r="B48" s="92">
        <f>'Tableau demande'!B48</f>
        <v>0</v>
      </c>
      <c r="C48" s="147">
        <f>'Tableau demande'!C48</f>
        <v>0</v>
      </c>
      <c r="D48" s="148" t="str">
        <f>'Tableau demande'!D48</f>
        <v/>
      </c>
      <c r="E48" s="148">
        <f>'Tableau demande'!E48</f>
        <v>0</v>
      </c>
      <c r="F48" s="149" t="str">
        <f>'Tableau demande'!F48</f>
        <v/>
      </c>
      <c r="G48" s="147">
        <f>'Tableau demande'!J48</f>
        <v>0</v>
      </c>
      <c r="H48" s="150">
        <f>'Tableau demande'!K48</f>
        <v>0</v>
      </c>
      <c r="I48" s="150">
        <f>'Tableau demande'!L48</f>
        <v>0</v>
      </c>
      <c r="J48" s="150">
        <f>'Tableau demande'!M48</f>
        <v>0</v>
      </c>
      <c r="K48" s="150">
        <f>'Tableau demande'!N48</f>
        <v>0</v>
      </c>
      <c r="L48" s="150">
        <f>'Tableau demande'!O48</f>
        <v>0</v>
      </c>
      <c r="M48" s="150">
        <f>'Tableau demande'!P48</f>
        <v>0</v>
      </c>
      <c r="N48" s="151">
        <f>'Tableau demande'!Q48</f>
        <v>0</v>
      </c>
      <c r="O48" s="90" t="str">
        <f t="shared" si="0"/>
        <v/>
      </c>
      <c r="P48" s="156" t="str">
        <f>IFERROR('RA n'!H48*$C$1,"")</f>
        <v/>
      </c>
      <c r="Q48" s="156">
        <f>'RA n'!I48</f>
        <v>0</v>
      </c>
    </row>
    <row r="49" spans="1:17" x14ac:dyDescent="0.25">
      <c r="A49" s="6">
        <f>'Tableau demande'!A49</f>
        <v>0</v>
      </c>
      <c r="B49" s="92">
        <f>'Tableau demande'!B49</f>
        <v>0</v>
      </c>
      <c r="C49" s="147">
        <f>'Tableau demande'!C49</f>
        <v>0</v>
      </c>
      <c r="D49" s="148" t="str">
        <f>'Tableau demande'!D49</f>
        <v/>
      </c>
      <c r="E49" s="148">
        <f>'Tableau demande'!E49</f>
        <v>0</v>
      </c>
      <c r="F49" s="149" t="str">
        <f>'Tableau demande'!F49</f>
        <v/>
      </c>
      <c r="G49" s="147">
        <f>'Tableau demande'!J49</f>
        <v>0</v>
      </c>
      <c r="H49" s="150">
        <f>'Tableau demande'!K49</f>
        <v>0</v>
      </c>
      <c r="I49" s="150">
        <f>'Tableau demande'!L49</f>
        <v>0</v>
      </c>
      <c r="J49" s="150">
        <f>'Tableau demande'!M49</f>
        <v>0</v>
      </c>
      <c r="K49" s="150">
        <f>'Tableau demande'!N49</f>
        <v>0</v>
      </c>
      <c r="L49" s="150">
        <f>'Tableau demande'!O49</f>
        <v>0</v>
      </c>
      <c r="M49" s="150">
        <f>'Tableau demande'!P49</f>
        <v>0</v>
      </c>
      <c r="N49" s="151">
        <f>'Tableau demande'!Q49</f>
        <v>0</v>
      </c>
      <c r="O49" s="90" t="str">
        <f t="shared" si="0"/>
        <v/>
      </c>
      <c r="P49" s="156" t="str">
        <f>IFERROR('RA n'!H49*$C$1,"")</f>
        <v/>
      </c>
      <c r="Q49" s="156">
        <f>'RA n'!I49</f>
        <v>0</v>
      </c>
    </row>
    <row r="50" spans="1:17" x14ac:dyDescent="0.25">
      <c r="A50" s="6">
        <f>'Tableau demande'!A50</f>
        <v>0</v>
      </c>
      <c r="B50" s="92">
        <f>'Tableau demande'!B50</f>
        <v>0</v>
      </c>
      <c r="C50" s="147">
        <f>'Tableau demande'!C50</f>
        <v>0</v>
      </c>
      <c r="D50" s="148" t="str">
        <f>'Tableau demande'!D50</f>
        <v/>
      </c>
      <c r="E50" s="148">
        <f>'Tableau demande'!E50</f>
        <v>0</v>
      </c>
      <c r="F50" s="149" t="str">
        <f>'Tableau demande'!F50</f>
        <v/>
      </c>
      <c r="G50" s="147">
        <f>'Tableau demande'!J50</f>
        <v>0</v>
      </c>
      <c r="H50" s="150">
        <f>'Tableau demande'!K50</f>
        <v>0</v>
      </c>
      <c r="I50" s="150">
        <f>'Tableau demande'!L50</f>
        <v>0</v>
      </c>
      <c r="J50" s="150">
        <f>'Tableau demande'!M50</f>
        <v>0</v>
      </c>
      <c r="K50" s="150">
        <f>'Tableau demande'!N50</f>
        <v>0</v>
      </c>
      <c r="L50" s="150">
        <f>'Tableau demande'!O50</f>
        <v>0</v>
      </c>
      <c r="M50" s="150">
        <f>'Tableau demande'!P50</f>
        <v>0</v>
      </c>
      <c r="N50" s="151">
        <f>'Tableau demande'!Q50</f>
        <v>0</v>
      </c>
      <c r="O50" s="90" t="str">
        <f t="shared" si="0"/>
        <v/>
      </c>
      <c r="P50" s="156" t="str">
        <f>IFERROR('RA n'!H50*$C$1,"")</f>
        <v/>
      </c>
      <c r="Q50" s="156">
        <f>'RA n'!I50</f>
        <v>0</v>
      </c>
    </row>
    <row r="51" spans="1:17" x14ac:dyDescent="0.25">
      <c r="A51" s="6">
        <f>'Tableau demande'!A51</f>
        <v>0</v>
      </c>
      <c r="B51" s="92">
        <f>'Tableau demande'!B51</f>
        <v>0</v>
      </c>
      <c r="C51" s="147">
        <f>'Tableau demande'!C51</f>
        <v>0</v>
      </c>
      <c r="D51" s="148" t="str">
        <f>'Tableau demande'!D51</f>
        <v/>
      </c>
      <c r="E51" s="148">
        <f>'Tableau demande'!E51</f>
        <v>0</v>
      </c>
      <c r="F51" s="149" t="str">
        <f>'Tableau demande'!F51</f>
        <v/>
      </c>
      <c r="G51" s="147">
        <f>'Tableau demande'!J51</f>
        <v>0</v>
      </c>
      <c r="H51" s="150">
        <f>'Tableau demande'!K51</f>
        <v>0</v>
      </c>
      <c r="I51" s="150">
        <f>'Tableau demande'!L51</f>
        <v>0</v>
      </c>
      <c r="J51" s="150">
        <f>'Tableau demande'!M51</f>
        <v>0</v>
      </c>
      <c r="K51" s="150">
        <f>'Tableau demande'!N51</f>
        <v>0</v>
      </c>
      <c r="L51" s="150">
        <f>'Tableau demande'!O51</f>
        <v>0</v>
      </c>
      <c r="M51" s="150">
        <f>'Tableau demande'!P51</f>
        <v>0</v>
      </c>
      <c r="N51" s="151">
        <f>'Tableau demande'!Q51</f>
        <v>0</v>
      </c>
      <c r="O51" s="90" t="str">
        <f t="shared" si="0"/>
        <v/>
      </c>
      <c r="P51" s="156" t="str">
        <f>IFERROR('RA n'!H51*$C$1,"")</f>
        <v/>
      </c>
      <c r="Q51" s="156">
        <f>'RA n'!I51</f>
        <v>0</v>
      </c>
    </row>
    <row r="52" spans="1:17" x14ac:dyDescent="0.25">
      <c r="A52" s="6">
        <f>'Tableau demande'!A52</f>
        <v>0</v>
      </c>
      <c r="B52" s="92">
        <f>'Tableau demande'!B52</f>
        <v>0</v>
      </c>
      <c r="C52" s="147">
        <f>'Tableau demande'!C52</f>
        <v>0</v>
      </c>
      <c r="D52" s="148" t="str">
        <f>'Tableau demande'!D52</f>
        <v/>
      </c>
      <c r="E52" s="148">
        <f>'Tableau demande'!E52</f>
        <v>0</v>
      </c>
      <c r="F52" s="149" t="str">
        <f>'Tableau demande'!F52</f>
        <v/>
      </c>
      <c r="G52" s="147">
        <f>'Tableau demande'!J52</f>
        <v>0</v>
      </c>
      <c r="H52" s="150">
        <f>'Tableau demande'!K52</f>
        <v>0</v>
      </c>
      <c r="I52" s="150">
        <f>'Tableau demande'!L52</f>
        <v>0</v>
      </c>
      <c r="J52" s="150">
        <f>'Tableau demande'!M52</f>
        <v>0</v>
      </c>
      <c r="K52" s="150">
        <f>'Tableau demande'!N52</f>
        <v>0</v>
      </c>
      <c r="L52" s="150">
        <f>'Tableau demande'!O52</f>
        <v>0</v>
      </c>
      <c r="M52" s="150">
        <f>'Tableau demande'!P52</f>
        <v>0</v>
      </c>
      <c r="N52" s="151">
        <f>'Tableau demande'!Q52</f>
        <v>0</v>
      </c>
      <c r="O52" s="90" t="str">
        <f t="shared" si="0"/>
        <v/>
      </c>
      <c r="P52" s="156" t="str">
        <f>IFERROR('RA n'!H52*$C$1,"")</f>
        <v/>
      </c>
      <c r="Q52" s="156">
        <f>'RA n'!I52</f>
        <v>0</v>
      </c>
    </row>
    <row r="53" spans="1:17" x14ac:dyDescent="0.25">
      <c r="A53" s="6">
        <f>'Tableau demande'!A53</f>
        <v>0</v>
      </c>
      <c r="B53" s="92">
        <f>'Tableau demande'!B53</f>
        <v>0</v>
      </c>
      <c r="C53" s="147">
        <f>'Tableau demande'!C53</f>
        <v>0</v>
      </c>
      <c r="D53" s="148" t="str">
        <f>'Tableau demande'!D53</f>
        <v/>
      </c>
      <c r="E53" s="148">
        <f>'Tableau demande'!E53</f>
        <v>0</v>
      </c>
      <c r="F53" s="149" t="str">
        <f>'Tableau demande'!F53</f>
        <v/>
      </c>
      <c r="G53" s="147">
        <f>'Tableau demande'!J53</f>
        <v>0</v>
      </c>
      <c r="H53" s="150">
        <f>'Tableau demande'!K53</f>
        <v>0</v>
      </c>
      <c r="I53" s="150">
        <f>'Tableau demande'!L53</f>
        <v>0</v>
      </c>
      <c r="J53" s="150">
        <f>'Tableau demande'!M53</f>
        <v>0</v>
      </c>
      <c r="K53" s="150">
        <f>'Tableau demande'!N53</f>
        <v>0</v>
      </c>
      <c r="L53" s="150">
        <f>'Tableau demande'!O53</f>
        <v>0</v>
      </c>
      <c r="M53" s="150">
        <f>'Tableau demande'!P53</f>
        <v>0</v>
      </c>
      <c r="N53" s="151">
        <f>'Tableau demande'!Q53</f>
        <v>0</v>
      </c>
      <c r="O53" s="90" t="str">
        <f t="shared" si="0"/>
        <v/>
      </c>
      <c r="P53" s="156" t="str">
        <f>IFERROR('RA n'!H53*$C$1,"")</f>
        <v/>
      </c>
      <c r="Q53" s="156">
        <f>'RA n'!I53</f>
        <v>0</v>
      </c>
    </row>
    <row r="54" spans="1:17" x14ac:dyDescent="0.25">
      <c r="A54" s="6">
        <f>'Tableau demande'!A54</f>
        <v>0</v>
      </c>
      <c r="B54" s="92">
        <f>'Tableau demande'!B54</f>
        <v>0</v>
      </c>
      <c r="C54" s="147">
        <f>'Tableau demande'!C54</f>
        <v>0</v>
      </c>
      <c r="D54" s="148" t="str">
        <f>'Tableau demande'!D54</f>
        <v/>
      </c>
      <c r="E54" s="148">
        <f>'Tableau demande'!E54</f>
        <v>0</v>
      </c>
      <c r="F54" s="149" t="str">
        <f>'Tableau demande'!F54</f>
        <v/>
      </c>
      <c r="G54" s="147">
        <f>'Tableau demande'!J54</f>
        <v>0</v>
      </c>
      <c r="H54" s="150">
        <f>'Tableau demande'!K54</f>
        <v>0</v>
      </c>
      <c r="I54" s="150">
        <f>'Tableau demande'!L54</f>
        <v>0</v>
      </c>
      <c r="J54" s="150">
        <f>'Tableau demande'!M54</f>
        <v>0</v>
      </c>
      <c r="K54" s="150">
        <f>'Tableau demande'!N54</f>
        <v>0</v>
      </c>
      <c r="L54" s="150">
        <f>'Tableau demande'!O54</f>
        <v>0</v>
      </c>
      <c r="M54" s="150">
        <f>'Tableau demande'!P54</f>
        <v>0</v>
      </c>
      <c r="N54" s="151">
        <f>'Tableau demande'!Q54</f>
        <v>0</v>
      </c>
      <c r="O54" s="90" t="str">
        <f t="shared" si="0"/>
        <v/>
      </c>
      <c r="P54" s="156" t="str">
        <f>IFERROR('RA n'!H54*$C$1,"")</f>
        <v/>
      </c>
      <c r="Q54" s="156">
        <f>'RA n'!I54</f>
        <v>0</v>
      </c>
    </row>
    <row r="55" spans="1:17" x14ac:dyDescent="0.25">
      <c r="A55" s="6">
        <f>'Tableau demande'!A55</f>
        <v>0</v>
      </c>
      <c r="B55" s="92">
        <f>'Tableau demande'!B55</f>
        <v>0</v>
      </c>
      <c r="C55" s="147">
        <f>'Tableau demande'!C55</f>
        <v>0</v>
      </c>
      <c r="D55" s="148" t="str">
        <f>'Tableau demande'!D55</f>
        <v/>
      </c>
      <c r="E55" s="148">
        <f>'Tableau demande'!E55</f>
        <v>0</v>
      </c>
      <c r="F55" s="149" t="str">
        <f>'Tableau demande'!F55</f>
        <v/>
      </c>
      <c r="G55" s="147">
        <f>'Tableau demande'!J55</f>
        <v>0</v>
      </c>
      <c r="H55" s="150">
        <f>'Tableau demande'!K55</f>
        <v>0</v>
      </c>
      <c r="I55" s="150">
        <f>'Tableau demande'!L55</f>
        <v>0</v>
      </c>
      <c r="J55" s="150">
        <f>'Tableau demande'!M55</f>
        <v>0</v>
      </c>
      <c r="K55" s="150">
        <f>'Tableau demande'!N55</f>
        <v>0</v>
      </c>
      <c r="L55" s="150">
        <f>'Tableau demande'!O55</f>
        <v>0</v>
      </c>
      <c r="M55" s="150">
        <f>'Tableau demande'!P55</f>
        <v>0</v>
      </c>
      <c r="N55" s="151">
        <f>'Tableau demande'!Q55</f>
        <v>0</v>
      </c>
      <c r="O55" s="90" t="str">
        <f t="shared" si="0"/>
        <v/>
      </c>
      <c r="P55" s="156" t="str">
        <f>IFERROR('RA n'!H55*$C$1,"")</f>
        <v/>
      </c>
      <c r="Q55" s="156">
        <f>'RA n'!I55</f>
        <v>0</v>
      </c>
    </row>
    <row r="56" spans="1:17" x14ac:dyDescent="0.25">
      <c r="A56" s="6">
        <f>'Tableau demande'!A56</f>
        <v>0</v>
      </c>
      <c r="B56" s="92">
        <f>'Tableau demande'!B56</f>
        <v>0</v>
      </c>
      <c r="C56" s="147">
        <f>'Tableau demande'!C56</f>
        <v>0</v>
      </c>
      <c r="D56" s="148" t="str">
        <f>'Tableau demande'!D56</f>
        <v/>
      </c>
      <c r="E56" s="148">
        <f>'Tableau demande'!E56</f>
        <v>0</v>
      </c>
      <c r="F56" s="149" t="str">
        <f>'Tableau demande'!F56</f>
        <v/>
      </c>
      <c r="G56" s="147">
        <f>'Tableau demande'!J56</f>
        <v>0</v>
      </c>
      <c r="H56" s="150">
        <f>'Tableau demande'!K56</f>
        <v>0</v>
      </c>
      <c r="I56" s="150">
        <f>'Tableau demande'!L56</f>
        <v>0</v>
      </c>
      <c r="J56" s="150">
        <f>'Tableau demande'!M56</f>
        <v>0</v>
      </c>
      <c r="K56" s="150">
        <f>'Tableau demande'!N56</f>
        <v>0</v>
      </c>
      <c r="L56" s="150">
        <f>'Tableau demande'!O56</f>
        <v>0</v>
      </c>
      <c r="M56" s="150">
        <f>'Tableau demande'!P56</f>
        <v>0</v>
      </c>
      <c r="N56" s="151">
        <f>'Tableau demande'!Q56</f>
        <v>0</v>
      </c>
      <c r="O56" s="90" t="str">
        <f t="shared" si="0"/>
        <v/>
      </c>
      <c r="P56" s="156" t="str">
        <f>IFERROR('RA n'!H56*$C$1,"")</f>
        <v/>
      </c>
      <c r="Q56" s="156">
        <f>'RA n'!I56</f>
        <v>0</v>
      </c>
    </row>
    <row r="57" spans="1:17" x14ac:dyDescent="0.25">
      <c r="A57" s="6">
        <f>'Tableau demande'!A57</f>
        <v>0</v>
      </c>
      <c r="B57" s="92">
        <f>'Tableau demande'!B57</f>
        <v>0</v>
      </c>
      <c r="C57" s="147">
        <f>'Tableau demande'!C57</f>
        <v>0</v>
      </c>
      <c r="D57" s="148" t="str">
        <f>'Tableau demande'!D57</f>
        <v/>
      </c>
      <c r="E57" s="148">
        <f>'Tableau demande'!E57</f>
        <v>0</v>
      </c>
      <c r="F57" s="149" t="str">
        <f>'Tableau demande'!F57</f>
        <v/>
      </c>
      <c r="G57" s="147">
        <f>'Tableau demande'!J57</f>
        <v>0</v>
      </c>
      <c r="H57" s="150">
        <f>'Tableau demande'!K57</f>
        <v>0</v>
      </c>
      <c r="I57" s="150">
        <f>'Tableau demande'!L57</f>
        <v>0</v>
      </c>
      <c r="J57" s="150">
        <f>'Tableau demande'!M57</f>
        <v>0</v>
      </c>
      <c r="K57" s="150">
        <f>'Tableau demande'!N57</f>
        <v>0</v>
      </c>
      <c r="L57" s="150">
        <f>'Tableau demande'!O57</f>
        <v>0</v>
      </c>
      <c r="M57" s="150">
        <f>'Tableau demande'!P57</f>
        <v>0</v>
      </c>
      <c r="N57" s="151">
        <f>'Tableau demande'!Q57</f>
        <v>0</v>
      </c>
      <c r="O57" s="90" t="str">
        <f t="shared" si="0"/>
        <v/>
      </c>
      <c r="P57" s="156" t="str">
        <f>IFERROR('RA n'!H57*$C$1,"")</f>
        <v/>
      </c>
      <c r="Q57" s="156">
        <f>'RA n'!I57</f>
        <v>0</v>
      </c>
    </row>
    <row r="58" spans="1:17" x14ac:dyDescent="0.25">
      <c r="A58" s="6">
        <f>'Tableau demande'!A58</f>
        <v>0</v>
      </c>
      <c r="B58" s="92">
        <f>'Tableau demande'!B58</f>
        <v>0</v>
      </c>
      <c r="C58" s="147">
        <f>'Tableau demande'!C58</f>
        <v>0</v>
      </c>
      <c r="D58" s="148" t="str">
        <f>'Tableau demande'!D58</f>
        <v/>
      </c>
      <c r="E58" s="148">
        <f>'Tableau demande'!E58</f>
        <v>0</v>
      </c>
      <c r="F58" s="149" t="str">
        <f>'Tableau demande'!F58</f>
        <v/>
      </c>
      <c r="G58" s="147">
        <f>'Tableau demande'!J58</f>
        <v>0</v>
      </c>
      <c r="H58" s="150">
        <f>'Tableau demande'!K58</f>
        <v>0</v>
      </c>
      <c r="I58" s="150">
        <f>'Tableau demande'!L58</f>
        <v>0</v>
      </c>
      <c r="J58" s="150">
        <f>'Tableau demande'!M58</f>
        <v>0</v>
      </c>
      <c r="K58" s="150">
        <f>'Tableau demande'!N58</f>
        <v>0</v>
      </c>
      <c r="L58" s="150">
        <f>'Tableau demande'!O58</f>
        <v>0</v>
      </c>
      <c r="M58" s="150">
        <f>'Tableau demande'!P58</f>
        <v>0</v>
      </c>
      <c r="N58" s="151">
        <f>'Tableau demande'!Q58</f>
        <v>0</v>
      </c>
      <c r="O58" s="90" t="str">
        <f t="shared" si="0"/>
        <v/>
      </c>
      <c r="P58" s="156" t="str">
        <f>IFERROR('RA n'!H58*$C$1,"")</f>
        <v/>
      </c>
      <c r="Q58" s="156">
        <f>'RA n'!I58</f>
        <v>0</v>
      </c>
    </row>
    <row r="59" spans="1:17" x14ac:dyDescent="0.25">
      <c r="A59" s="6">
        <f>'Tableau demande'!A59</f>
        <v>0</v>
      </c>
      <c r="B59" s="92">
        <f>'Tableau demande'!B59</f>
        <v>0</v>
      </c>
      <c r="C59" s="147">
        <f>'Tableau demande'!C59</f>
        <v>0</v>
      </c>
      <c r="D59" s="148" t="str">
        <f>'Tableau demande'!D59</f>
        <v/>
      </c>
      <c r="E59" s="148">
        <f>'Tableau demande'!E59</f>
        <v>0</v>
      </c>
      <c r="F59" s="149" t="str">
        <f>'Tableau demande'!F59</f>
        <v/>
      </c>
      <c r="G59" s="147">
        <f>'Tableau demande'!J59</f>
        <v>0</v>
      </c>
      <c r="H59" s="150">
        <f>'Tableau demande'!K59</f>
        <v>0</v>
      </c>
      <c r="I59" s="150">
        <f>'Tableau demande'!L59</f>
        <v>0</v>
      </c>
      <c r="J59" s="150">
        <f>'Tableau demande'!M59</f>
        <v>0</v>
      </c>
      <c r="K59" s="150">
        <f>'Tableau demande'!N59</f>
        <v>0</v>
      </c>
      <c r="L59" s="150">
        <f>'Tableau demande'!O59</f>
        <v>0</v>
      </c>
      <c r="M59" s="150">
        <f>'Tableau demande'!P59</f>
        <v>0</v>
      </c>
      <c r="N59" s="151">
        <f>'Tableau demande'!Q59</f>
        <v>0</v>
      </c>
      <c r="O59" s="90" t="str">
        <f t="shared" si="0"/>
        <v/>
      </c>
      <c r="P59" s="156" t="str">
        <f>IFERROR('RA n'!H59*$C$1,"")</f>
        <v/>
      </c>
      <c r="Q59" s="156">
        <f>'RA n'!I59</f>
        <v>0</v>
      </c>
    </row>
    <row r="60" spans="1:17" ht="16.5" thickBot="1" x14ac:dyDescent="0.3">
      <c r="A60" s="6">
        <f>'Tableau demande'!A60</f>
        <v>0</v>
      </c>
      <c r="B60" s="92">
        <f>'Tableau demande'!B60</f>
        <v>0</v>
      </c>
      <c r="C60" s="147">
        <f>'Tableau demande'!C60</f>
        <v>0</v>
      </c>
      <c r="D60" s="148" t="str">
        <f>'Tableau demande'!D60</f>
        <v/>
      </c>
      <c r="E60" s="148">
        <f>'Tableau demande'!E60</f>
        <v>0</v>
      </c>
      <c r="F60" s="149" t="str">
        <f>'Tableau demande'!F60</f>
        <v/>
      </c>
      <c r="G60" s="147">
        <f>'Tableau demande'!J60</f>
        <v>0</v>
      </c>
      <c r="H60" s="150">
        <f>'Tableau demande'!K60</f>
        <v>0</v>
      </c>
      <c r="I60" s="150">
        <f>'Tableau demande'!L60</f>
        <v>0</v>
      </c>
      <c r="J60" s="150">
        <f>'Tableau demande'!M60</f>
        <v>0</v>
      </c>
      <c r="K60" s="150">
        <f>'Tableau demande'!N60</f>
        <v>0</v>
      </c>
      <c r="L60" s="150">
        <f>'Tableau demande'!O60</f>
        <v>0</v>
      </c>
      <c r="M60" s="150">
        <f>'Tableau demande'!P60</f>
        <v>0</v>
      </c>
      <c r="N60" s="151">
        <f>'Tableau demande'!Q60</f>
        <v>0</v>
      </c>
      <c r="O60" s="90" t="str">
        <f t="shared" si="0"/>
        <v/>
      </c>
      <c r="P60" s="156" t="str">
        <f>IFERROR('RA n'!H60*$C$1,"")</f>
        <v/>
      </c>
      <c r="Q60" s="156">
        <f>'RA n'!I60</f>
        <v>0</v>
      </c>
    </row>
    <row r="61" spans="1:17" ht="16.5" thickBot="1" x14ac:dyDescent="0.3">
      <c r="B61" s="169"/>
      <c r="C61" s="477"/>
      <c r="D61" s="477"/>
      <c r="E61" s="477"/>
      <c r="F61" s="477"/>
      <c r="G61" s="477"/>
      <c r="H61" s="477"/>
      <c r="I61" s="477"/>
      <c r="J61" s="477"/>
      <c r="K61" s="477"/>
      <c r="L61" s="477"/>
      <c r="M61" s="477"/>
      <c r="N61" s="477"/>
      <c r="O61" s="91">
        <f>SUM(O11:O60)</f>
        <v>0</v>
      </c>
      <c r="P61" s="28">
        <f>SUM(P11:P60)</f>
        <v>0</v>
      </c>
      <c r="Q61" s="29">
        <f>SUM(Q11:Q60)</f>
        <v>0</v>
      </c>
    </row>
    <row r="67" spans="2:17" s="161" customFormat="1" x14ac:dyDescent="0.25">
      <c r="B67" s="160"/>
      <c r="C67" s="159"/>
      <c r="D67" s="160"/>
      <c r="E67" s="159"/>
      <c r="F67" s="159"/>
      <c r="G67" s="160"/>
      <c r="H67" s="160"/>
      <c r="I67" s="160"/>
      <c r="J67" s="160"/>
      <c r="K67" s="160"/>
      <c r="L67" s="160"/>
      <c r="M67" s="160"/>
      <c r="N67" s="160"/>
      <c r="O67" s="160"/>
      <c r="P67" s="160"/>
      <c r="Q67" s="160"/>
    </row>
    <row r="68" spans="2:17" s="161" customFormat="1" x14ac:dyDescent="0.25">
      <c r="B68" s="160"/>
      <c r="C68" s="159"/>
      <c r="D68" s="160"/>
      <c r="E68" s="159"/>
      <c r="F68" s="159"/>
      <c r="G68" s="160"/>
      <c r="H68" s="160"/>
      <c r="I68" s="160"/>
      <c r="J68" s="160"/>
      <c r="K68" s="160"/>
      <c r="L68" s="160"/>
      <c r="M68" s="160"/>
      <c r="N68" s="160"/>
      <c r="O68" s="160"/>
      <c r="P68" s="160"/>
      <c r="Q68" s="160"/>
    </row>
    <row r="69" spans="2:17" s="161" customFormat="1" x14ac:dyDescent="0.25">
      <c r="B69" s="160"/>
      <c r="C69" s="159"/>
      <c r="D69" s="160"/>
      <c r="E69" s="159"/>
      <c r="F69" s="159"/>
      <c r="G69" s="160"/>
      <c r="H69" s="160"/>
      <c r="I69" s="160"/>
      <c r="J69" s="160"/>
      <c r="K69" s="160"/>
      <c r="L69" s="160"/>
      <c r="M69" s="160"/>
      <c r="N69" s="160"/>
      <c r="O69" s="160"/>
      <c r="P69" s="160"/>
      <c r="Q69" s="160"/>
    </row>
    <row r="70" spans="2:17" s="161" customFormat="1" x14ac:dyDescent="0.25">
      <c r="B70" s="160"/>
      <c r="C70" s="159"/>
      <c r="D70" s="160"/>
      <c r="E70" s="159"/>
      <c r="F70" s="159"/>
      <c r="G70" s="160"/>
      <c r="H70" s="160"/>
      <c r="I70" s="160"/>
      <c r="J70" s="160"/>
      <c r="K70" s="160"/>
      <c r="L70" s="160"/>
      <c r="M70" s="160"/>
      <c r="N70" s="160"/>
      <c r="O70" s="160"/>
      <c r="P70" s="160"/>
      <c r="Q70" s="160"/>
    </row>
  </sheetData>
  <sheetProtection password="9ED5" sheet="1" objects="1" scenarios="1" formatColumns="0" formatRows="0" insertHyperlinks="0" selectLockedCells="1" sort="0" autoFilter="0" pivotTables="0"/>
  <mergeCells count="3">
    <mergeCell ref="C61:N61"/>
    <mergeCell ref="G9:N9"/>
    <mergeCell ref="O9:Q9"/>
  </mergeCells>
  <phoneticPr fontId="2" type="noConversion"/>
  <printOptions horizontalCentered="1" verticalCentered="1"/>
  <pageMargins left="0.70866141732283472" right="0.70866141732283472" top="0.74803149606299213" bottom="0.74803149606299213" header="0.31496062992125984" footer="0.31496062992125984"/>
  <pageSetup paperSize="9" scale="55"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B99D697C-2FA2-460A-A625-8FB13A4C92FC}">
            <xm:f>'Appels de fonds'!$J$7</xm:f>
            <x14:dxf>
              <font>
                <color rgb="FF006100"/>
              </font>
              <fill>
                <patternFill>
                  <bgColor rgb="FFC6EFCE"/>
                </patternFill>
              </fill>
            </x14:dxf>
          </x14:cfRule>
          <xm:sqref>P61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9"/>
    <pageSetUpPr fitToPage="1"/>
  </sheetPr>
  <dimension ref="A1:Q70"/>
  <sheetViews>
    <sheetView showZeros="0" zoomScale="70" zoomScaleNormal="70" workbookViewId="0">
      <pane xSplit="2" ySplit="10" topLeftCell="C11" activePane="bottomRight" state="frozen"/>
      <selection activeCell="C1" sqref="C1"/>
      <selection pane="topRight" activeCell="C1" sqref="C1"/>
      <selection pane="bottomLeft" activeCell="C1" sqref="C1"/>
      <selection pane="bottomRight" activeCell="F1" sqref="F1"/>
    </sheetView>
  </sheetViews>
  <sheetFormatPr baseColWidth="10" defaultColWidth="9.140625" defaultRowHeight="15.75" x14ac:dyDescent="0.25"/>
  <cols>
    <col min="1" max="1" width="9.5703125" style="160" customWidth="1"/>
    <col min="2" max="2" width="102.28515625" style="160" customWidth="1"/>
    <col min="3" max="3" width="12.140625" style="159" customWidth="1"/>
    <col min="4" max="4" width="17.5703125" style="160" hidden="1" customWidth="1"/>
    <col min="5" max="5" width="12.28515625" style="159" hidden="1" customWidth="1"/>
    <col min="6" max="6" width="8.7109375" style="159" customWidth="1"/>
    <col min="7" max="14" width="7.42578125" style="160" customWidth="1"/>
    <col min="15" max="17" width="15.85546875" style="160" customWidth="1"/>
    <col min="18" max="16384" width="9.140625" style="160"/>
  </cols>
  <sheetData>
    <row r="1" spans="1:17" ht="20.45" customHeight="1" x14ac:dyDescent="0.25">
      <c r="A1" s="157" t="str">
        <f>CONCATENATE("Rapport CAD 20",'Tableau demande'!$F$2+1," ",'Tableau demande'!$B$2," : AC 20",'Tableau demande'!$F$2," - 20",'Tableau demande'!$I$2)</f>
        <v>Rapport CAD 201  : AC 20 - 20</v>
      </c>
      <c r="B1" s="157"/>
      <c r="C1" s="309" t="str">
        <f>IFERROR('Appels de fonds'!$J$9/'RA n+1'!$H$61,"")</f>
        <v/>
      </c>
    </row>
    <row r="2" spans="1:17" ht="20.45" customHeight="1" x14ac:dyDescent="0.25">
      <c r="A2" s="158"/>
      <c r="B2" s="158"/>
    </row>
    <row r="3" spans="1:17" ht="20.45" hidden="1" customHeight="1" x14ac:dyDescent="0.25">
      <c r="A3" s="158"/>
      <c r="B3" s="158"/>
    </row>
    <row r="4" spans="1:17" ht="20.45" hidden="1" customHeight="1" x14ac:dyDescent="0.25">
      <c r="A4" s="158"/>
      <c r="B4" s="158"/>
    </row>
    <row r="5" spans="1:17" ht="20.45" hidden="1" customHeight="1" x14ac:dyDescent="0.25">
      <c r="A5" s="158"/>
      <c r="B5" s="158"/>
    </row>
    <row r="6" spans="1:17" ht="20.45" hidden="1" customHeight="1" x14ac:dyDescent="0.25">
      <c r="A6" s="158"/>
      <c r="B6" s="158"/>
    </row>
    <row r="7" spans="1:17" ht="20.45" hidden="1" customHeight="1" x14ac:dyDescent="0.25">
      <c r="A7" s="158"/>
      <c r="B7" s="158"/>
    </row>
    <row r="8" spans="1:17" ht="16.5" thickBot="1" x14ac:dyDescent="0.3">
      <c r="B8" s="161"/>
    </row>
    <row r="9" spans="1:17" s="41" customFormat="1" ht="32.25" thickBot="1" x14ac:dyDescent="0.25">
      <c r="A9" s="347" t="str">
        <f>'Tableau demande'!A5</f>
        <v>Code projet</v>
      </c>
      <c r="B9" s="162" t="str">
        <f>'Tableau demande'!B5</f>
        <v>Nom du projet</v>
      </c>
      <c r="C9" s="347" t="str">
        <f>'Tableau demande'!C5</f>
        <v>Code SNPC</v>
      </c>
      <c r="D9" s="163" t="str">
        <f>'Tableau demande'!D5</f>
        <v>Secteur CAD</v>
      </c>
      <c r="E9" s="164" t="str">
        <f>'Tableau demande'!E5</f>
        <v>Pays</v>
      </c>
      <c r="F9" s="165" t="str">
        <f>'Tableau demande'!F5</f>
        <v>Code
Pays</v>
      </c>
      <c r="G9" s="478" t="str">
        <f>'Tableau demande'!J5</f>
        <v>Marqueurs CAD</v>
      </c>
      <c r="H9" s="479">
        <f>'Tableau demande'!K5</f>
        <v>0</v>
      </c>
      <c r="I9" s="479">
        <f>'Tableau demande'!L5</f>
        <v>0</v>
      </c>
      <c r="J9" s="479">
        <f>'Tableau demande'!M5</f>
        <v>0</v>
      </c>
      <c r="K9" s="479">
        <f>'Tableau demande'!N5</f>
        <v>0</v>
      </c>
      <c r="L9" s="479">
        <f>'Tableau demande'!O5</f>
        <v>0</v>
      </c>
      <c r="M9" s="479">
        <f>'Tableau demande'!P5</f>
        <v>0</v>
      </c>
      <c r="N9" s="480">
        <f>'Tableau demande'!Q5</f>
        <v>0</v>
      </c>
      <c r="O9" s="397" t="str">
        <f>CONCATENATE("Ventilation 20",'Tableau demande'!$F$2+1)</f>
        <v>Ventilation 201</v>
      </c>
      <c r="P9" s="398"/>
      <c r="Q9" s="399"/>
    </row>
    <row r="10" spans="1:17" s="40" customFormat="1" ht="124.15" customHeight="1" thickBot="1" x14ac:dyDescent="0.25">
      <c r="A10" s="111"/>
      <c r="B10" s="112"/>
      <c r="C10" s="111"/>
      <c r="D10" s="111"/>
      <c r="E10" s="111"/>
      <c r="F10" s="111"/>
      <c r="G10" s="166" t="s">
        <v>608</v>
      </c>
      <c r="H10" s="167" t="s">
        <v>609</v>
      </c>
      <c r="I10" s="167" t="s">
        <v>610</v>
      </c>
      <c r="J10" s="167" t="s">
        <v>611</v>
      </c>
      <c r="K10" s="167" t="s">
        <v>683</v>
      </c>
      <c r="L10" s="167" t="s">
        <v>684</v>
      </c>
      <c r="M10" s="167" t="s">
        <v>614</v>
      </c>
      <c r="N10" s="168" t="s">
        <v>615</v>
      </c>
      <c r="O10" s="258" t="s">
        <v>632</v>
      </c>
      <c r="P10" s="259" t="s">
        <v>633</v>
      </c>
      <c r="Q10" s="260" t="s">
        <v>650</v>
      </c>
    </row>
    <row r="11" spans="1:17" x14ac:dyDescent="0.25">
      <c r="A11" s="338" t="str">
        <f>'Tableau demande'!A11</f>
        <v>FNA</v>
      </c>
      <c r="B11" s="338" t="str">
        <f>'Tableau demande'!B11</f>
        <v>Fonds non encore alloués</v>
      </c>
      <c r="C11" s="339">
        <f>'Tableau demande'!C11</f>
        <v>99810</v>
      </c>
      <c r="D11" s="338" t="str">
        <f>'Tableau demande'!D11</f>
        <v>Secteur non spécifié</v>
      </c>
      <c r="E11" s="338" t="str">
        <f>'Tableau demande'!E11</f>
        <v>Pays en développement, non spécifié</v>
      </c>
      <c r="F11" s="339">
        <f>'Tableau demande'!F11</f>
        <v>998</v>
      </c>
      <c r="G11" s="99" t="str">
        <f>'Tableau demande'!J11</f>
        <v>O</v>
      </c>
      <c r="H11" s="99" t="str">
        <f>'Tableau demande'!K11</f>
        <v>O</v>
      </c>
      <c r="I11" s="99" t="str">
        <f>'Tableau demande'!L11</f>
        <v>O</v>
      </c>
      <c r="J11" s="99" t="str">
        <f>'Tableau demande'!M11</f>
        <v>O</v>
      </c>
      <c r="K11" s="99" t="str">
        <f>'Tableau demande'!N11</f>
        <v>O</v>
      </c>
      <c r="L11" s="99" t="str">
        <f>'Tableau demande'!O11</f>
        <v>O</v>
      </c>
      <c r="M11" s="99" t="str">
        <f>'Tableau demande'!P11</f>
        <v>O</v>
      </c>
      <c r="N11" s="340" t="str">
        <f>'Tableau demande'!Q11</f>
        <v>O</v>
      </c>
      <c r="O11" s="341" t="str">
        <f>IFERROR($P11+$Q11,"")</f>
        <v/>
      </c>
      <c r="P11" s="342" t="str">
        <f>IFERROR('RA n+1'!H11*$C$1,"")</f>
        <v/>
      </c>
      <c r="Q11" s="343">
        <f>'RA n+1'!I11</f>
        <v>0</v>
      </c>
    </row>
    <row r="12" spans="1:17" x14ac:dyDescent="0.25">
      <c r="A12" s="6">
        <f>'Tableau demande'!A12</f>
        <v>0</v>
      </c>
      <c r="B12" s="92">
        <f>'Tableau demande'!B12</f>
        <v>0</v>
      </c>
      <c r="C12" s="35">
        <f>'Tableau demande'!C12</f>
        <v>0</v>
      </c>
      <c r="D12" s="6" t="str">
        <f>'Tableau demande'!D12</f>
        <v/>
      </c>
      <c r="E12" s="6">
        <f>'Tableau demande'!E12</f>
        <v>0</v>
      </c>
      <c r="F12" s="93" t="str">
        <f>'Tableau demande'!F12</f>
        <v/>
      </c>
      <c r="G12" s="147">
        <f>'Tableau demande'!J12</f>
        <v>0</v>
      </c>
      <c r="H12" s="150">
        <f>'Tableau demande'!K12</f>
        <v>0</v>
      </c>
      <c r="I12" s="150">
        <f>'Tableau demande'!L12</f>
        <v>0</v>
      </c>
      <c r="J12" s="150">
        <f>'Tableau demande'!M12</f>
        <v>0</v>
      </c>
      <c r="K12" s="150">
        <f>'Tableau demande'!N12</f>
        <v>0</v>
      </c>
      <c r="L12" s="150">
        <f>'Tableau demande'!O12</f>
        <v>0</v>
      </c>
      <c r="M12" s="150">
        <f>'Tableau demande'!P12</f>
        <v>0</v>
      </c>
      <c r="N12" s="151">
        <f>'Tableau demande'!Q12</f>
        <v>0</v>
      </c>
      <c r="O12" s="90" t="str">
        <f t="shared" ref="O12:O60" si="0">IFERROR($P12+$Q12,"")</f>
        <v/>
      </c>
      <c r="P12" s="156" t="str">
        <f>IFERROR('RA n+1'!H12*$C$1,"")</f>
        <v/>
      </c>
      <c r="Q12" s="170">
        <f>'RA n+1'!I12</f>
        <v>0</v>
      </c>
    </row>
    <row r="13" spans="1:17" x14ac:dyDescent="0.25">
      <c r="A13" s="6">
        <f>'Tableau demande'!A13</f>
        <v>0</v>
      </c>
      <c r="B13" s="92">
        <f>'Tableau demande'!B13</f>
        <v>0</v>
      </c>
      <c r="C13" s="35">
        <f>'Tableau demande'!C13</f>
        <v>0</v>
      </c>
      <c r="D13" s="6" t="str">
        <f>'Tableau demande'!D13</f>
        <v/>
      </c>
      <c r="E13" s="6">
        <f>'Tableau demande'!E13</f>
        <v>0</v>
      </c>
      <c r="F13" s="93" t="str">
        <f>'Tableau demande'!F13</f>
        <v/>
      </c>
      <c r="G13" s="147">
        <f>'Tableau demande'!J13</f>
        <v>0</v>
      </c>
      <c r="H13" s="150">
        <f>'Tableau demande'!K13</f>
        <v>0</v>
      </c>
      <c r="I13" s="150">
        <f>'Tableau demande'!L13</f>
        <v>0</v>
      </c>
      <c r="J13" s="150">
        <f>'Tableau demande'!M13</f>
        <v>0</v>
      </c>
      <c r="K13" s="150">
        <f>'Tableau demande'!N13</f>
        <v>0</v>
      </c>
      <c r="L13" s="150">
        <f>'Tableau demande'!O13</f>
        <v>0</v>
      </c>
      <c r="M13" s="150">
        <f>'Tableau demande'!P13</f>
        <v>0</v>
      </c>
      <c r="N13" s="151">
        <f>'Tableau demande'!Q13</f>
        <v>0</v>
      </c>
      <c r="O13" s="90" t="str">
        <f t="shared" si="0"/>
        <v/>
      </c>
      <c r="P13" s="156" t="str">
        <f>IFERROR('RA n+1'!H13*$C$1,"")</f>
        <v/>
      </c>
      <c r="Q13" s="170">
        <f>'RA n+1'!I13</f>
        <v>0</v>
      </c>
    </row>
    <row r="14" spans="1:17" x14ac:dyDescent="0.25">
      <c r="A14" s="6">
        <f>'Tableau demande'!A14</f>
        <v>0</v>
      </c>
      <c r="B14" s="92">
        <f>'Tableau demande'!B14</f>
        <v>0</v>
      </c>
      <c r="C14" s="35">
        <f>'Tableau demande'!C14</f>
        <v>0</v>
      </c>
      <c r="D14" s="6" t="str">
        <f>'Tableau demande'!D14</f>
        <v/>
      </c>
      <c r="E14" s="6">
        <f>'Tableau demande'!E14</f>
        <v>0</v>
      </c>
      <c r="F14" s="93">
        <f>'Tableau demande'!F14</f>
        <v>0</v>
      </c>
      <c r="G14" s="147">
        <f>'Tableau demande'!J14</f>
        <v>0</v>
      </c>
      <c r="H14" s="150">
        <f>'Tableau demande'!K14</f>
        <v>0</v>
      </c>
      <c r="I14" s="150">
        <f>'Tableau demande'!L14</f>
        <v>0</v>
      </c>
      <c r="J14" s="150">
        <f>'Tableau demande'!M14</f>
        <v>0</v>
      </c>
      <c r="K14" s="150">
        <f>'Tableau demande'!N14</f>
        <v>0</v>
      </c>
      <c r="L14" s="150">
        <f>'Tableau demande'!O14</f>
        <v>0</v>
      </c>
      <c r="M14" s="150">
        <f>'Tableau demande'!P14</f>
        <v>0</v>
      </c>
      <c r="N14" s="151">
        <f>'Tableau demande'!Q14</f>
        <v>0</v>
      </c>
      <c r="O14" s="90" t="str">
        <f t="shared" si="0"/>
        <v/>
      </c>
      <c r="P14" s="156" t="str">
        <f>IFERROR('RA n+1'!H14*$C$1,"")</f>
        <v/>
      </c>
      <c r="Q14" s="170">
        <f>'RA n+1'!I14</f>
        <v>0</v>
      </c>
    </row>
    <row r="15" spans="1:17" x14ac:dyDescent="0.25">
      <c r="A15" s="6">
        <f>'Tableau demande'!A15</f>
        <v>0</v>
      </c>
      <c r="B15" s="92">
        <f>'Tableau demande'!B15</f>
        <v>0</v>
      </c>
      <c r="C15" s="35">
        <f>'Tableau demande'!C15</f>
        <v>0</v>
      </c>
      <c r="D15" s="6" t="str">
        <f>'Tableau demande'!D15</f>
        <v/>
      </c>
      <c r="E15" s="6">
        <f>'Tableau demande'!E15</f>
        <v>0</v>
      </c>
      <c r="F15" s="93" t="str">
        <f>'Tableau demande'!F15</f>
        <v/>
      </c>
      <c r="G15" s="147">
        <f>'Tableau demande'!J15</f>
        <v>0</v>
      </c>
      <c r="H15" s="150">
        <f>'Tableau demande'!K15</f>
        <v>0</v>
      </c>
      <c r="I15" s="150">
        <f>'Tableau demande'!L15</f>
        <v>0</v>
      </c>
      <c r="J15" s="150">
        <f>'Tableau demande'!M15</f>
        <v>0</v>
      </c>
      <c r="K15" s="150">
        <f>'Tableau demande'!N15</f>
        <v>0</v>
      </c>
      <c r="L15" s="150">
        <f>'Tableau demande'!O15</f>
        <v>0</v>
      </c>
      <c r="M15" s="150">
        <f>'Tableau demande'!P15</f>
        <v>0</v>
      </c>
      <c r="N15" s="151">
        <f>'Tableau demande'!Q15</f>
        <v>0</v>
      </c>
      <c r="O15" s="90" t="str">
        <f t="shared" si="0"/>
        <v/>
      </c>
      <c r="P15" s="156" t="str">
        <f>IFERROR('RA n+1'!H15*$C$1,"")</f>
        <v/>
      </c>
      <c r="Q15" s="170">
        <f>'RA n+1'!I15</f>
        <v>0</v>
      </c>
    </row>
    <row r="16" spans="1:17" x14ac:dyDescent="0.25">
      <c r="A16" s="6">
        <f>'Tableau demande'!A16</f>
        <v>0</v>
      </c>
      <c r="B16" s="92">
        <f>'Tableau demande'!B16</f>
        <v>0</v>
      </c>
      <c r="C16" s="35">
        <f>'Tableau demande'!C16</f>
        <v>0</v>
      </c>
      <c r="D16" s="6" t="str">
        <f>'Tableau demande'!D16</f>
        <v/>
      </c>
      <c r="E16" s="6">
        <f>'Tableau demande'!E16</f>
        <v>0</v>
      </c>
      <c r="F16" s="93" t="str">
        <f>'Tableau demande'!F16</f>
        <v/>
      </c>
      <c r="G16" s="147">
        <f>'Tableau demande'!J16</f>
        <v>0</v>
      </c>
      <c r="H16" s="150">
        <f>'Tableau demande'!K16</f>
        <v>0</v>
      </c>
      <c r="I16" s="150">
        <f>'Tableau demande'!L16</f>
        <v>0</v>
      </c>
      <c r="J16" s="150">
        <f>'Tableau demande'!M16</f>
        <v>0</v>
      </c>
      <c r="K16" s="150">
        <f>'Tableau demande'!N16</f>
        <v>0</v>
      </c>
      <c r="L16" s="150">
        <f>'Tableau demande'!O16</f>
        <v>0</v>
      </c>
      <c r="M16" s="150">
        <f>'Tableau demande'!P16</f>
        <v>0</v>
      </c>
      <c r="N16" s="151">
        <f>'Tableau demande'!Q16</f>
        <v>0</v>
      </c>
      <c r="O16" s="90" t="str">
        <f t="shared" si="0"/>
        <v/>
      </c>
      <c r="P16" s="156" t="str">
        <f>IFERROR('RA n+1'!H16*$C$1,"")</f>
        <v/>
      </c>
      <c r="Q16" s="170">
        <f>'RA n+1'!I16</f>
        <v>0</v>
      </c>
    </row>
    <row r="17" spans="1:17" x14ac:dyDescent="0.25">
      <c r="A17" s="6">
        <f>'Tableau demande'!A17</f>
        <v>0</v>
      </c>
      <c r="B17" s="92">
        <f>'Tableau demande'!B17</f>
        <v>0</v>
      </c>
      <c r="C17" s="35">
        <f>'Tableau demande'!C17</f>
        <v>0</v>
      </c>
      <c r="D17" s="6" t="str">
        <f>'Tableau demande'!D17</f>
        <v/>
      </c>
      <c r="E17" s="6">
        <f>'Tableau demande'!E17</f>
        <v>0</v>
      </c>
      <c r="F17" s="93" t="str">
        <f>'Tableau demande'!F17</f>
        <v/>
      </c>
      <c r="G17" s="147">
        <f>'Tableau demande'!J17</f>
        <v>0</v>
      </c>
      <c r="H17" s="150">
        <f>'Tableau demande'!K17</f>
        <v>0</v>
      </c>
      <c r="I17" s="150">
        <f>'Tableau demande'!L17</f>
        <v>0</v>
      </c>
      <c r="J17" s="150">
        <f>'Tableau demande'!M17</f>
        <v>0</v>
      </c>
      <c r="K17" s="150">
        <f>'Tableau demande'!N17</f>
        <v>0</v>
      </c>
      <c r="L17" s="150">
        <f>'Tableau demande'!O17</f>
        <v>0</v>
      </c>
      <c r="M17" s="150">
        <f>'Tableau demande'!P17</f>
        <v>0</v>
      </c>
      <c r="N17" s="151">
        <f>'Tableau demande'!Q17</f>
        <v>0</v>
      </c>
      <c r="O17" s="90" t="str">
        <f t="shared" si="0"/>
        <v/>
      </c>
      <c r="P17" s="156" t="str">
        <f>IFERROR('RA n+1'!H17*$C$1,"")</f>
        <v/>
      </c>
      <c r="Q17" s="170">
        <f>'RA n+1'!I17</f>
        <v>0</v>
      </c>
    </row>
    <row r="18" spans="1:17" x14ac:dyDescent="0.25">
      <c r="A18" s="6">
        <f>'Tableau demande'!A18</f>
        <v>0</v>
      </c>
      <c r="B18" s="92">
        <f>'Tableau demande'!B18</f>
        <v>0</v>
      </c>
      <c r="C18" s="35">
        <f>'Tableau demande'!C18</f>
        <v>0</v>
      </c>
      <c r="D18" s="6" t="str">
        <f>'Tableau demande'!D18</f>
        <v/>
      </c>
      <c r="E18" s="6">
        <f>'Tableau demande'!E18</f>
        <v>0</v>
      </c>
      <c r="F18" s="93" t="str">
        <f>'Tableau demande'!F18</f>
        <v/>
      </c>
      <c r="G18" s="147">
        <f>'Tableau demande'!J18</f>
        <v>0</v>
      </c>
      <c r="H18" s="150">
        <f>'Tableau demande'!K18</f>
        <v>0</v>
      </c>
      <c r="I18" s="150">
        <f>'Tableau demande'!L18</f>
        <v>0</v>
      </c>
      <c r="J18" s="150">
        <f>'Tableau demande'!M18</f>
        <v>0</v>
      </c>
      <c r="K18" s="150">
        <f>'Tableau demande'!N18</f>
        <v>0</v>
      </c>
      <c r="L18" s="150">
        <f>'Tableau demande'!O18</f>
        <v>0</v>
      </c>
      <c r="M18" s="150">
        <f>'Tableau demande'!P18</f>
        <v>0</v>
      </c>
      <c r="N18" s="151">
        <f>'Tableau demande'!Q18</f>
        <v>0</v>
      </c>
      <c r="O18" s="90" t="str">
        <f t="shared" si="0"/>
        <v/>
      </c>
      <c r="P18" s="156" t="str">
        <f>IFERROR('RA n+1'!H18*$C$1,"")</f>
        <v/>
      </c>
      <c r="Q18" s="170">
        <f>'RA n+1'!I18</f>
        <v>0</v>
      </c>
    </row>
    <row r="19" spans="1:17" x14ac:dyDescent="0.25">
      <c r="A19" s="6">
        <f>'Tableau demande'!A19</f>
        <v>0</v>
      </c>
      <c r="B19" s="92">
        <f>'Tableau demande'!B19</f>
        <v>0</v>
      </c>
      <c r="C19" s="35">
        <f>'Tableau demande'!C19</f>
        <v>0</v>
      </c>
      <c r="D19" s="6" t="str">
        <f>'Tableau demande'!D19</f>
        <v/>
      </c>
      <c r="E19" s="6">
        <f>'Tableau demande'!E19</f>
        <v>0</v>
      </c>
      <c r="F19" s="93" t="str">
        <f>'Tableau demande'!F19</f>
        <v/>
      </c>
      <c r="G19" s="147">
        <f>'Tableau demande'!J19</f>
        <v>0</v>
      </c>
      <c r="H19" s="150">
        <f>'Tableau demande'!K19</f>
        <v>0</v>
      </c>
      <c r="I19" s="150">
        <f>'Tableau demande'!L19</f>
        <v>0</v>
      </c>
      <c r="J19" s="150">
        <f>'Tableau demande'!M19</f>
        <v>0</v>
      </c>
      <c r="K19" s="150">
        <f>'Tableau demande'!N19</f>
        <v>0</v>
      </c>
      <c r="L19" s="150">
        <f>'Tableau demande'!O19</f>
        <v>0</v>
      </c>
      <c r="M19" s="150">
        <f>'Tableau demande'!P19</f>
        <v>0</v>
      </c>
      <c r="N19" s="151">
        <f>'Tableau demande'!Q19</f>
        <v>0</v>
      </c>
      <c r="O19" s="90" t="str">
        <f t="shared" si="0"/>
        <v/>
      </c>
      <c r="P19" s="156" t="str">
        <f>IFERROR('RA n+1'!H19*$C$1,"")</f>
        <v/>
      </c>
      <c r="Q19" s="170">
        <f>'RA n+1'!I19</f>
        <v>0</v>
      </c>
    </row>
    <row r="20" spans="1:17" x14ac:dyDescent="0.25">
      <c r="A20" s="6">
        <f>'Tableau demande'!A20</f>
        <v>0</v>
      </c>
      <c r="B20" s="92">
        <f>'Tableau demande'!B20</f>
        <v>0</v>
      </c>
      <c r="C20" s="35">
        <f>'Tableau demande'!C20</f>
        <v>0</v>
      </c>
      <c r="D20" s="6" t="str">
        <f>'Tableau demande'!D20</f>
        <v/>
      </c>
      <c r="E20" s="6">
        <f>'Tableau demande'!E20</f>
        <v>0</v>
      </c>
      <c r="F20" s="93" t="str">
        <f>'Tableau demande'!F20</f>
        <v/>
      </c>
      <c r="G20" s="147">
        <f>'Tableau demande'!J20</f>
        <v>0</v>
      </c>
      <c r="H20" s="150">
        <f>'Tableau demande'!K20</f>
        <v>0</v>
      </c>
      <c r="I20" s="150">
        <f>'Tableau demande'!L20</f>
        <v>0</v>
      </c>
      <c r="J20" s="150">
        <f>'Tableau demande'!M20</f>
        <v>0</v>
      </c>
      <c r="K20" s="150">
        <f>'Tableau demande'!N20</f>
        <v>0</v>
      </c>
      <c r="L20" s="150">
        <f>'Tableau demande'!O20</f>
        <v>0</v>
      </c>
      <c r="M20" s="150">
        <f>'Tableau demande'!P20</f>
        <v>0</v>
      </c>
      <c r="N20" s="151">
        <f>'Tableau demande'!Q20</f>
        <v>0</v>
      </c>
      <c r="O20" s="90" t="str">
        <f t="shared" si="0"/>
        <v/>
      </c>
      <c r="P20" s="156" t="str">
        <f>IFERROR('RA n+1'!H20*$C$1,"")</f>
        <v/>
      </c>
      <c r="Q20" s="170">
        <f>'RA n+1'!I20</f>
        <v>0</v>
      </c>
    </row>
    <row r="21" spans="1:17" x14ac:dyDescent="0.25">
      <c r="A21" s="6">
        <f>'Tableau demande'!A21</f>
        <v>0</v>
      </c>
      <c r="B21" s="92">
        <f>'Tableau demande'!B21</f>
        <v>0</v>
      </c>
      <c r="C21" s="35">
        <f>'Tableau demande'!C21</f>
        <v>0</v>
      </c>
      <c r="D21" s="6" t="str">
        <f>'Tableau demande'!D21</f>
        <v/>
      </c>
      <c r="E21" s="6">
        <f>'Tableau demande'!E21</f>
        <v>0</v>
      </c>
      <c r="F21" s="93" t="str">
        <f>'Tableau demande'!F21</f>
        <v/>
      </c>
      <c r="G21" s="147">
        <f>'Tableau demande'!J21</f>
        <v>0</v>
      </c>
      <c r="H21" s="150">
        <f>'Tableau demande'!K21</f>
        <v>0</v>
      </c>
      <c r="I21" s="150">
        <f>'Tableau demande'!L21</f>
        <v>0</v>
      </c>
      <c r="J21" s="150">
        <f>'Tableau demande'!M21</f>
        <v>0</v>
      </c>
      <c r="K21" s="150">
        <f>'Tableau demande'!N21</f>
        <v>0</v>
      </c>
      <c r="L21" s="150">
        <f>'Tableau demande'!O21</f>
        <v>0</v>
      </c>
      <c r="M21" s="150">
        <f>'Tableau demande'!P21</f>
        <v>0</v>
      </c>
      <c r="N21" s="151">
        <f>'Tableau demande'!Q21</f>
        <v>0</v>
      </c>
      <c r="O21" s="90" t="str">
        <f t="shared" si="0"/>
        <v/>
      </c>
      <c r="P21" s="156" t="str">
        <f>IFERROR('RA n+1'!H21*$C$1,"")</f>
        <v/>
      </c>
      <c r="Q21" s="170">
        <f>'RA n+1'!I21</f>
        <v>0</v>
      </c>
    </row>
    <row r="22" spans="1:17" x14ac:dyDescent="0.25">
      <c r="A22" s="6">
        <f>'Tableau demande'!A22</f>
        <v>0</v>
      </c>
      <c r="B22" s="92">
        <f>'Tableau demande'!B22</f>
        <v>0</v>
      </c>
      <c r="C22" s="35">
        <f>'Tableau demande'!C22</f>
        <v>0</v>
      </c>
      <c r="D22" s="6" t="str">
        <f>'Tableau demande'!D22</f>
        <v/>
      </c>
      <c r="E22" s="6">
        <f>'Tableau demande'!E22</f>
        <v>0</v>
      </c>
      <c r="F22" s="93" t="str">
        <f>'Tableau demande'!F22</f>
        <v/>
      </c>
      <c r="G22" s="147">
        <f>'Tableau demande'!J22</f>
        <v>0</v>
      </c>
      <c r="H22" s="150">
        <f>'Tableau demande'!K22</f>
        <v>0</v>
      </c>
      <c r="I22" s="150">
        <f>'Tableau demande'!L22</f>
        <v>0</v>
      </c>
      <c r="J22" s="150">
        <f>'Tableau demande'!M22</f>
        <v>0</v>
      </c>
      <c r="K22" s="150">
        <f>'Tableau demande'!N22</f>
        <v>0</v>
      </c>
      <c r="L22" s="150">
        <f>'Tableau demande'!O22</f>
        <v>0</v>
      </c>
      <c r="M22" s="150">
        <f>'Tableau demande'!P22</f>
        <v>0</v>
      </c>
      <c r="N22" s="151">
        <f>'Tableau demande'!Q22</f>
        <v>0</v>
      </c>
      <c r="O22" s="90" t="str">
        <f t="shared" si="0"/>
        <v/>
      </c>
      <c r="P22" s="156" t="str">
        <f>IFERROR('RA n+1'!H22*$C$1,"")</f>
        <v/>
      </c>
      <c r="Q22" s="170">
        <f>'RA n+1'!I22</f>
        <v>0</v>
      </c>
    </row>
    <row r="23" spans="1:17" x14ac:dyDescent="0.25">
      <c r="A23" s="6">
        <f>'Tableau demande'!A23</f>
        <v>0</v>
      </c>
      <c r="B23" s="92">
        <f>'Tableau demande'!B23</f>
        <v>0</v>
      </c>
      <c r="C23" s="35">
        <f>'Tableau demande'!C23</f>
        <v>0</v>
      </c>
      <c r="D23" s="6" t="str">
        <f>'Tableau demande'!D23</f>
        <v/>
      </c>
      <c r="E23" s="6">
        <f>'Tableau demande'!E23</f>
        <v>0</v>
      </c>
      <c r="F23" s="93" t="str">
        <f>'Tableau demande'!F23</f>
        <v/>
      </c>
      <c r="G23" s="147">
        <f>'Tableau demande'!J23</f>
        <v>0</v>
      </c>
      <c r="H23" s="150">
        <f>'Tableau demande'!K23</f>
        <v>0</v>
      </c>
      <c r="I23" s="150">
        <f>'Tableau demande'!L23</f>
        <v>0</v>
      </c>
      <c r="J23" s="150">
        <f>'Tableau demande'!M23</f>
        <v>0</v>
      </c>
      <c r="K23" s="150">
        <f>'Tableau demande'!N23</f>
        <v>0</v>
      </c>
      <c r="L23" s="150">
        <f>'Tableau demande'!O23</f>
        <v>0</v>
      </c>
      <c r="M23" s="150">
        <f>'Tableau demande'!P23</f>
        <v>0</v>
      </c>
      <c r="N23" s="151">
        <f>'Tableau demande'!Q23</f>
        <v>0</v>
      </c>
      <c r="O23" s="90" t="str">
        <f t="shared" si="0"/>
        <v/>
      </c>
      <c r="P23" s="156" t="str">
        <f>IFERROR('RA n+1'!H23*$C$1,"")</f>
        <v/>
      </c>
      <c r="Q23" s="170">
        <f>'RA n+1'!I23</f>
        <v>0</v>
      </c>
    </row>
    <row r="24" spans="1:17" x14ac:dyDescent="0.25">
      <c r="A24" s="6">
        <f>'Tableau demande'!A24</f>
        <v>0</v>
      </c>
      <c r="B24" s="92">
        <f>'Tableau demande'!B24</f>
        <v>0</v>
      </c>
      <c r="C24" s="35">
        <f>'Tableau demande'!C24</f>
        <v>0</v>
      </c>
      <c r="D24" s="6" t="str">
        <f>'Tableau demande'!D24</f>
        <v/>
      </c>
      <c r="E24" s="6">
        <f>'Tableau demande'!E24</f>
        <v>0</v>
      </c>
      <c r="F24" s="93" t="str">
        <f>'Tableau demande'!F24</f>
        <v/>
      </c>
      <c r="G24" s="147">
        <f>'Tableau demande'!J24</f>
        <v>0</v>
      </c>
      <c r="H24" s="150">
        <f>'Tableau demande'!K24</f>
        <v>0</v>
      </c>
      <c r="I24" s="150">
        <f>'Tableau demande'!L24</f>
        <v>0</v>
      </c>
      <c r="J24" s="150">
        <f>'Tableau demande'!M24</f>
        <v>0</v>
      </c>
      <c r="K24" s="150">
        <f>'Tableau demande'!N24</f>
        <v>0</v>
      </c>
      <c r="L24" s="150">
        <f>'Tableau demande'!O24</f>
        <v>0</v>
      </c>
      <c r="M24" s="150">
        <f>'Tableau demande'!P24</f>
        <v>0</v>
      </c>
      <c r="N24" s="151">
        <f>'Tableau demande'!Q24</f>
        <v>0</v>
      </c>
      <c r="O24" s="90" t="str">
        <f t="shared" si="0"/>
        <v/>
      </c>
      <c r="P24" s="156" t="str">
        <f>IFERROR('RA n+1'!H24*$C$1,"")</f>
        <v/>
      </c>
      <c r="Q24" s="170">
        <f>'RA n+1'!I24</f>
        <v>0</v>
      </c>
    </row>
    <row r="25" spans="1:17" x14ac:dyDescent="0.25">
      <c r="A25" s="6">
        <f>'Tableau demande'!A25</f>
        <v>0</v>
      </c>
      <c r="B25" s="92">
        <f>'Tableau demande'!B25</f>
        <v>0</v>
      </c>
      <c r="C25" s="35">
        <f>'Tableau demande'!C25</f>
        <v>0</v>
      </c>
      <c r="D25" s="6" t="str">
        <f>'Tableau demande'!D25</f>
        <v/>
      </c>
      <c r="E25" s="6">
        <f>'Tableau demande'!E25</f>
        <v>0</v>
      </c>
      <c r="F25" s="93" t="str">
        <f>'Tableau demande'!F25</f>
        <v/>
      </c>
      <c r="G25" s="147">
        <f>'Tableau demande'!J25</f>
        <v>0</v>
      </c>
      <c r="H25" s="150">
        <f>'Tableau demande'!K25</f>
        <v>0</v>
      </c>
      <c r="I25" s="150">
        <f>'Tableau demande'!L25</f>
        <v>0</v>
      </c>
      <c r="J25" s="150">
        <f>'Tableau demande'!M25</f>
        <v>0</v>
      </c>
      <c r="K25" s="150">
        <f>'Tableau demande'!N25</f>
        <v>0</v>
      </c>
      <c r="L25" s="150">
        <f>'Tableau demande'!O25</f>
        <v>0</v>
      </c>
      <c r="M25" s="150">
        <f>'Tableau demande'!P25</f>
        <v>0</v>
      </c>
      <c r="N25" s="151">
        <f>'Tableau demande'!Q25</f>
        <v>0</v>
      </c>
      <c r="O25" s="90" t="str">
        <f t="shared" si="0"/>
        <v/>
      </c>
      <c r="P25" s="156" t="str">
        <f>IFERROR('RA n+1'!H25*$C$1,"")</f>
        <v/>
      </c>
      <c r="Q25" s="170">
        <f>'RA n+1'!I25</f>
        <v>0</v>
      </c>
    </row>
    <row r="26" spans="1:17" x14ac:dyDescent="0.25">
      <c r="A26" s="6">
        <f>'Tableau demande'!A26</f>
        <v>0</v>
      </c>
      <c r="B26" s="92">
        <f>'Tableau demande'!B26</f>
        <v>0</v>
      </c>
      <c r="C26" s="35">
        <f>'Tableau demande'!C26</f>
        <v>0</v>
      </c>
      <c r="D26" s="6" t="str">
        <f>'Tableau demande'!D26</f>
        <v/>
      </c>
      <c r="E26" s="6">
        <f>'Tableau demande'!E26</f>
        <v>0</v>
      </c>
      <c r="F26" s="93" t="str">
        <f>'Tableau demande'!F26</f>
        <v/>
      </c>
      <c r="G26" s="147">
        <f>'Tableau demande'!J26</f>
        <v>0</v>
      </c>
      <c r="H26" s="150">
        <f>'Tableau demande'!K26</f>
        <v>0</v>
      </c>
      <c r="I26" s="150">
        <f>'Tableau demande'!L26</f>
        <v>0</v>
      </c>
      <c r="J26" s="150">
        <f>'Tableau demande'!M26</f>
        <v>0</v>
      </c>
      <c r="K26" s="150">
        <f>'Tableau demande'!N26</f>
        <v>0</v>
      </c>
      <c r="L26" s="150">
        <f>'Tableau demande'!O26</f>
        <v>0</v>
      </c>
      <c r="M26" s="150">
        <f>'Tableau demande'!P26</f>
        <v>0</v>
      </c>
      <c r="N26" s="151">
        <f>'Tableau demande'!Q26</f>
        <v>0</v>
      </c>
      <c r="O26" s="90" t="str">
        <f t="shared" si="0"/>
        <v/>
      </c>
      <c r="P26" s="156" t="str">
        <f>IFERROR('RA n+1'!H26*$C$1,"")</f>
        <v/>
      </c>
      <c r="Q26" s="170">
        <f>'RA n+1'!I26</f>
        <v>0</v>
      </c>
    </row>
    <row r="27" spans="1:17" x14ac:dyDescent="0.25">
      <c r="A27" s="6">
        <f>'Tableau demande'!A27</f>
        <v>0</v>
      </c>
      <c r="B27" s="92">
        <f>'Tableau demande'!B27</f>
        <v>0</v>
      </c>
      <c r="C27" s="35">
        <f>'Tableau demande'!C27</f>
        <v>0</v>
      </c>
      <c r="D27" s="6" t="str">
        <f>'Tableau demande'!D27</f>
        <v/>
      </c>
      <c r="E27" s="6">
        <f>'Tableau demande'!E27</f>
        <v>0</v>
      </c>
      <c r="F27" s="93" t="str">
        <f>'Tableau demande'!F27</f>
        <v/>
      </c>
      <c r="G27" s="147">
        <f>'Tableau demande'!J27</f>
        <v>0</v>
      </c>
      <c r="H27" s="150">
        <f>'Tableau demande'!K27</f>
        <v>0</v>
      </c>
      <c r="I27" s="150">
        <f>'Tableau demande'!L27</f>
        <v>0</v>
      </c>
      <c r="J27" s="150">
        <f>'Tableau demande'!M27</f>
        <v>0</v>
      </c>
      <c r="K27" s="150">
        <f>'Tableau demande'!N27</f>
        <v>0</v>
      </c>
      <c r="L27" s="150">
        <f>'Tableau demande'!O27</f>
        <v>0</v>
      </c>
      <c r="M27" s="150">
        <f>'Tableau demande'!P27</f>
        <v>0</v>
      </c>
      <c r="N27" s="151">
        <f>'Tableau demande'!Q27</f>
        <v>0</v>
      </c>
      <c r="O27" s="90" t="str">
        <f t="shared" si="0"/>
        <v/>
      </c>
      <c r="P27" s="156" t="str">
        <f>IFERROR('RA n+1'!H27*$C$1,"")</f>
        <v/>
      </c>
      <c r="Q27" s="170">
        <f>'RA n+1'!I27</f>
        <v>0</v>
      </c>
    </row>
    <row r="28" spans="1:17" x14ac:dyDescent="0.25">
      <c r="A28" s="6">
        <f>'Tableau demande'!A28</f>
        <v>0</v>
      </c>
      <c r="B28" s="92">
        <f>'Tableau demande'!B28</f>
        <v>0</v>
      </c>
      <c r="C28" s="35">
        <f>'Tableau demande'!C28</f>
        <v>0</v>
      </c>
      <c r="D28" s="6" t="str">
        <f>'Tableau demande'!D28</f>
        <v/>
      </c>
      <c r="E28" s="6">
        <f>'Tableau demande'!E28</f>
        <v>0</v>
      </c>
      <c r="F28" s="93" t="str">
        <f>'Tableau demande'!F28</f>
        <v/>
      </c>
      <c r="G28" s="147">
        <f>'Tableau demande'!J28</f>
        <v>0</v>
      </c>
      <c r="H28" s="150">
        <f>'Tableau demande'!K28</f>
        <v>0</v>
      </c>
      <c r="I28" s="150">
        <f>'Tableau demande'!L28</f>
        <v>0</v>
      </c>
      <c r="J28" s="150">
        <f>'Tableau demande'!M28</f>
        <v>0</v>
      </c>
      <c r="K28" s="150">
        <f>'Tableau demande'!N28</f>
        <v>0</v>
      </c>
      <c r="L28" s="150">
        <f>'Tableau demande'!O28</f>
        <v>0</v>
      </c>
      <c r="M28" s="150">
        <f>'Tableau demande'!P28</f>
        <v>0</v>
      </c>
      <c r="N28" s="151">
        <f>'Tableau demande'!Q28</f>
        <v>0</v>
      </c>
      <c r="O28" s="90" t="str">
        <f t="shared" si="0"/>
        <v/>
      </c>
      <c r="P28" s="156" t="str">
        <f>IFERROR('RA n+1'!H28*$C$1,"")</f>
        <v/>
      </c>
      <c r="Q28" s="170">
        <f>'RA n+1'!I28</f>
        <v>0</v>
      </c>
    </row>
    <row r="29" spans="1:17" x14ac:dyDescent="0.25">
      <c r="A29" s="6">
        <f>'Tableau demande'!A29</f>
        <v>0</v>
      </c>
      <c r="B29" s="92">
        <f>'Tableau demande'!B29</f>
        <v>0</v>
      </c>
      <c r="C29" s="35">
        <f>'Tableau demande'!C29</f>
        <v>0</v>
      </c>
      <c r="D29" s="6" t="str">
        <f>'Tableau demande'!D29</f>
        <v/>
      </c>
      <c r="E29" s="6">
        <f>'Tableau demande'!E29</f>
        <v>0</v>
      </c>
      <c r="F29" s="93" t="str">
        <f>'Tableau demande'!F29</f>
        <v/>
      </c>
      <c r="G29" s="147">
        <f>'Tableau demande'!J29</f>
        <v>0</v>
      </c>
      <c r="H29" s="150">
        <f>'Tableau demande'!K29</f>
        <v>0</v>
      </c>
      <c r="I29" s="150">
        <f>'Tableau demande'!L29</f>
        <v>0</v>
      </c>
      <c r="J29" s="150">
        <f>'Tableau demande'!M29</f>
        <v>0</v>
      </c>
      <c r="K29" s="150">
        <f>'Tableau demande'!N29</f>
        <v>0</v>
      </c>
      <c r="L29" s="150">
        <f>'Tableau demande'!O29</f>
        <v>0</v>
      </c>
      <c r="M29" s="150">
        <f>'Tableau demande'!P29</f>
        <v>0</v>
      </c>
      <c r="N29" s="151">
        <f>'Tableau demande'!Q29</f>
        <v>0</v>
      </c>
      <c r="O29" s="90" t="str">
        <f t="shared" si="0"/>
        <v/>
      </c>
      <c r="P29" s="156" t="str">
        <f>IFERROR('RA n+1'!H29*$C$1,"")</f>
        <v/>
      </c>
      <c r="Q29" s="170">
        <f>'RA n+1'!I29</f>
        <v>0</v>
      </c>
    </row>
    <row r="30" spans="1:17" x14ac:dyDescent="0.25">
      <c r="A30" s="6">
        <f>'Tableau demande'!A30</f>
        <v>0</v>
      </c>
      <c r="B30" s="92">
        <f>'Tableau demande'!B30</f>
        <v>0</v>
      </c>
      <c r="C30" s="35">
        <f>'Tableau demande'!C30</f>
        <v>0</v>
      </c>
      <c r="D30" s="6" t="str">
        <f>'Tableau demande'!D30</f>
        <v/>
      </c>
      <c r="E30" s="6">
        <f>'Tableau demande'!E30</f>
        <v>0</v>
      </c>
      <c r="F30" s="93" t="str">
        <f>'Tableau demande'!F30</f>
        <v/>
      </c>
      <c r="G30" s="147">
        <f>'Tableau demande'!J30</f>
        <v>0</v>
      </c>
      <c r="H30" s="150">
        <f>'Tableau demande'!K30</f>
        <v>0</v>
      </c>
      <c r="I30" s="150">
        <f>'Tableau demande'!L30</f>
        <v>0</v>
      </c>
      <c r="J30" s="150">
        <f>'Tableau demande'!M30</f>
        <v>0</v>
      </c>
      <c r="K30" s="150">
        <f>'Tableau demande'!N30</f>
        <v>0</v>
      </c>
      <c r="L30" s="150">
        <f>'Tableau demande'!O30</f>
        <v>0</v>
      </c>
      <c r="M30" s="150">
        <f>'Tableau demande'!P30</f>
        <v>0</v>
      </c>
      <c r="N30" s="151">
        <f>'Tableau demande'!Q30</f>
        <v>0</v>
      </c>
      <c r="O30" s="90" t="str">
        <f t="shared" si="0"/>
        <v/>
      </c>
      <c r="P30" s="156" t="str">
        <f>IFERROR('RA n+1'!H30*$C$1,"")</f>
        <v/>
      </c>
      <c r="Q30" s="170">
        <f>'RA n+1'!I30</f>
        <v>0</v>
      </c>
    </row>
    <row r="31" spans="1:17" x14ac:dyDescent="0.25">
      <c r="A31" s="6">
        <f>'Tableau demande'!A31</f>
        <v>0</v>
      </c>
      <c r="B31" s="92">
        <f>'Tableau demande'!B31</f>
        <v>0</v>
      </c>
      <c r="C31" s="35">
        <f>'Tableau demande'!C31</f>
        <v>0</v>
      </c>
      <c r="D31" s="6" t="str">
        <f>'Tableau demande'!D31</f>
        <v/>
      </c>
      <c r="E31" s="6">
        <f>'Tableau demande'!E31</f>
        <v>0</v>
      </c>
      <c r="F31" s="93" t="str">
        <f>'Tableau demande'!F31</f>
        <v/>
      </c>
      <c r="G31" s="147">
        <f>'Tableau demande'!J31</f>
        <v>0</v>
      </c>
      <c r="H31" s="150">
        <f>'Tableau demande'!K31</f>
        <v>0</v>
      </c>
      <c r="I31" s="150">
        <f>'Tableau demande'!L31</f>
        <v>0</v>
      </c>
      <c r="J31" s="150">
        <f>'Tableau demande'!M31</f>
        <v>0</v>
      </c>
      <c r="K31" s="150">
        <f>'Tableau demande'!N31</f>
        <v>0</v>
      </c>
      <c r="L31" s="150">
        <f>'Tableau demande'!O31</f>
        <v>0</v>
      </c>
      <c r="M31" s="150">
        <f>'Tableau demande'!P31</f>
        <v>0</v>
      </c>
      <c r="N31" s="151">
        <f>'Tableau demande'!Q31</f>
        <v>0</v>
      </c>
      <c r="O31" s="90" t="str">
        <f t="shared" si="0"/>
        <v/>
      </c>
      <c r="P31" s="156" t="str">
        <f>IFERROR('RA n+1'!H31*$C$1,"")</f>
        <v/>
      </c>
      <c r="Q31" s="170">
        <f>'RA n+1'!I31</f>
        <v>0</v>
      </c>
    </row>
    <row r="32" spans="1:17" x14ac:dyDescent="0.25">
      <c r="A32" s="6">
        <f>'Tableau demande'!A32</f>
        <v>0</v>
      </c>
      <c r="B32" s="92">
        <f>'Tableau demande'!B32</f>
        <v>0</v>
      </c>
      <c r="C32" s="35">
        <f>'Tableau demande'!C32</f>
        <v>0</v>
      </c>
      <c r="D32" s="6" t="str">
        <f>'Tableau demande'!D32</f>
        <v/>
      </c>
      <c r="E32" s="6">
        <f>'Tableau demande'!E32</f>
        <v>0</v>
      </c>
      <c r="F32" s="93" t="str">
        <f>'Tableau demande'!F32</f>
        <v/>
      </c>
      <c r="G32" s="147">
        <f>'Tableau demande'!J32</f>
        <v>0</v>
      </c>
      <c r="H32" s="150">
        <f>'Tableau demande'!K32</f>
        <v>0</v>
      </c>
      <c r="I32" s="150">
        <f>'Tableau demande'!L32</f>
        <v>0</v>
      </c>
      <c r="J32" s="150">
        <f>'Tableau demande'!M32</f>
        <v>0</v>
      </c>
      <c r="K32" s="150">
        <f>'Tableau demande'!N32</f>
        <v>0</v>
      </c>
      <c r="L32" s="150">
        <f>'Tableau demande'!O32</f>
        <v>0</v>
      </c>
      <c r="M32" s="150">
        <f>'Tableau demande'!P32</f>
        <v>0</v>
      </c>
      <c r="N32" s="151">
        <f>'Tableau demande'!Q32</f>
        <v>0</v>
      </c>
      <c r="O32" s="90" t="str">
        <f t="shared" si="0"/>
        <v/>
      </c>
      <c r="P32" s="156" t="str">
        <f>IFERROR('RA n+1'!H32*$C$1,"")</f>
        <v/>
      </c>
      <c r="Q32" s="170">
        <f>'RA n+1'!I32</f>
        <v>0</v>
      </c>
    </row>
    <row r="33" spans="1:17" x14ac:dyDescent="0.25">
      <c r="A33" s="6">
        <f>'Tableau demande'!A33</f>
        <v>0</v>
      </c>
      <c r="B33" s="92">
        <f>'Tableau demande'!B33</f>
        <v>0</v>
      </c>
      <c r="C33" s="35">
        <f>'Tableau demande'!C33</f>
        <v>0</v>
      </c>
      <c r="D33" s="6" t="str">
        <f>'Tableau demande'!D33</f>
        <v/>
      </c>
      <c r="E33" s="6">
        <f>'Tableau demande'!E33</f>
        <v>0</v>
      </c>
      <c r="F33" s="93" t="str">
        <f>'Tableau demande'!F33</f>
        <v/>
      </c>
      <c r="G33" s="147">
        <f>'Tableau demande'!J33</f>
        <v>0</v>
      </c>
      <c r="H33" s="150">
        <f>'Tableau demande'!K33</f>
        <v>0</v>
      </c>
      <c r="I33" s="150">
        <f>'Tableau demande'!L33</f>
        <v>0</v>
      </c>
      <c r="J33" s="150">
        <f>'Tableau demande'!M33</f>
        <v>0</v>
      </c>
      <c r="K33" s="150">
        <f>'Tableau demande'!N33</f>
        <v>0</v>
      </c>
      <c r="L33" s="150">
        <f>'Tableau demande'!O33</f>
        <v>0</v>
      </c>
      <c r="M33" s="150">
        <f>'Tableau demande'!P33</f>
        <v>0</v>
      </c>
      <c r="N33" s="151">
        <f>'Tableau demande'!Q33</f>
        <v>0</v>
      </c>
      <c r="O33" s="90" t="str">
        <f t="shared" si="0"/>
        <v/>
      </c>
      <c r="P33" s="156" t="str">
        <f>IFERROR('RA n+1'!H33*$C$1,"")</f>
        <v/>
      </c>
      <c r="Q33" s="170">
        <f>'RA n+1'!I33</f>
        <v>0</v>
      </c>
    </row>
    <row r="34" spans="1:17" x14ac:dyDescent="0.25">
      <c r="A34" s="6">
        <f>'Tableau demande'!A34</f>
        <v>0</v>
      </c>
      <c r="B34" s="92">
        <f>'Tableau demande'!B34</f>
        <v>0</v>
      </c>
      <c r="C34" s="35">
        <f>'Tableau demande'!C34</f>
        <v>0</v>
      </c>
      <c r="D34" s="6" t="str">
        <f>'Tableau demande'!D34</f>
        <v/>
      </c>
      <c r="E34" s="6">
        <f>'Tableau demande'!E34</f>
        <v>0</v>
      </c>
      <c r="F34" s="93" t="str">
        <f>'Tableau demande'!F34</f>
        <v/>
      </c>
      <c r="G34" s="147">
        <f>'Tableau demande'!J34</f>
        <v>0</v>
      </c>
      <c r="H34" s="150">
        <f>'Tableau demande'!K34</f>
        <v>0</v>
      </c>
      <c r="I34" s="150">
        <f>'Tableau demande'!L34</f>
        <v>0</v>
      </c>
      <c r="J34" s="150">
        <f>'Tableau demande'!M34</f>
        <v>0</v>
      </c>
      <c r="K34" s="150">
        <f>'Tableau demande'!N34</f>
        <v>0</v>
      </c>
      <c r="L34" s="150">
        <f>'Tableau demande'!O34</f>
        <v>0</v>
      </c>
      <c r="M34" s="150">
        <f>'Tableau demande'!P34</f>
        <v>0</v>
      </c>
      <c r="N34" s="151">
        <f>'Tableau demande'!Q34</f>
        <v>0</v>
      </c>
      <c r="O34" s="90" t="str">
        <f t="shared" si="0"/>
        <v/>
      </c>
      <c r="P34" s="156" t="str">
        <f>IFERROR('RA n+1'!H34*$C$1,"")</f>
        <v/>
      </c>
      <c r="Q34" s="170">
        <f>'RA n+1'!I34</f>
        <v>0</v>
      </c>
    </row>
    <row r="35" spans="1:17" x14ac:dyDescent="0.25">
      <c r="A35" s="6">
        <f>'Tableau demande'!A35</f>
        <v>0</v>
      </c>
      <c r="B35" s="92">
        <f>'Tableau demande'!B35</f>
        <v>0</v>
      </c>
      <c r="C35" s="35">
        <f>'Tableau demande'!C35</f>
        <v>0</v>
      </c>
      <c r="D35" s="6" t="str">
        <f>'Tableau demande'!D35</f>
        <v/>
      </c>
      <c r="E35" s="6">
        <f>'Tableau demande'!E35</f>
        <v>0</v>
      </c>
      <c r="F35" s="93" t="str">
        <f>'Tableau demande'!F35</f>
        <v/>
      </c>
      <c r="G35" s="147">
        <f>'Tableau demande'!J35</f>
        <v>0</v>
      </c>
      <c r="H35" s="150">
        <f>'Tableau demande'!K35</f>
        <v>0</v>
      </c>
      <c r="I35" s="150">
        <f>'Tableau demande'!L35</f>
        <v>0</v>
      </c>
      <c r="J35" s="150">
        <f>'Tableau demande'!M35</f>
        <v>0</v>
      </c>
      <c r="K35" s="150">
        <f>'Tableau demande'!N35</f>
        <v>0</v>
      </c>
      <c r="L35" s="150">
        <f>'Tableau demande'!O35</f>
        <v>0</v>
      </c>
      <c r="M35" s="150">
        <f>'Tableau demande'!P35</f>
        <v>0</v>
      </c>
      <c r="N35" s="151">
        <f>'Tableau demande'!Q35</f>
        <v>0</v>
      </c>
      <c r="O35" s="90" t="str">
        <f t="shared" si="0"/>
        <v/>
      </c>
      <c r="P35" s="156" t="str">
        <f>IFERROR('RA n+1'!H35*$C$1,"")</f>
        <v/>
      </c>
      <c r="Q35" s="170">
        <f>'RA n+1'!I35</f>
        <v>0</v>
      </c>
    </row>
    <row r="36" spans="1:17" x14ac:dyDescent="0.25">
      <c r="A36" s="6">
        <f>'Tableau demande'!A36</f>
        <v>0</v>
      </c>
      <c r="B36" s="92">
        <f>'Tableau demande'!B36</f>
        <v>0</v>
      </c>
      <c r="C36" s="35">
        <f>'Tableau demande'!C36</f>
        <v>0</v>
      </c>
      <c r="D36" s="6" t="str">
        <f>'Tableau demande'!D36</f>
        <v/>
      </c>
      <c r="E36" s="6">
        <f>'Tableau demande'!E36</f>
        <v>0</v>
      </c>
      <c r="F36" s="93" t="str">
        <f>'Tableau demande'!F36</f>
        <v/>
      </c>
      <c r="G36" s="147">
        <f>'Tableau demande'!J36</f>
        <v>0</v>
      </c>
      <c r="H36" s="150">
        <f>'Tableau demande'!K36</f>
        <v>0</v>
      </c>
      <c r="I36" s="150">
        <f>'Tableau demande'!L36</f>
        <v>0</v>
      </c>
      <c r="J36" s="150">
        <f>'Tableau demande'!M36</f>
        <v>0</v>
      </c>
      <c r="K36" s="150">
        <f>'Tableau demande'!N36</f>
        <v>0</v>
      </c>
      <c r="L36" s="150">
        <f>'Tableau demande'!O36</f>
        <v>0</v>
      </c>
      <c r="M36" s="150">
        <f>'Tableau demande'!P36</f>
        <v>0</v>
      </c>
      <c r="N36" s="151">
        <f>'Tableau demande'!Q36</f>
        <v>0</v>
      </c>
      <c r="O36" s="90" t="str">
        <f t="shared" si="0"/>
        <v/>
      </c>
      <c r="P36" s="156" t="str">
        <f>IFERROR('RA n+1'!H36*$C$1,"")</f>
        <v/>
      </c>
      <c r="Q36" s="170">
        <f>'RA n+1'!I36</f>
        <v>0</v>
      </c>
    </row>
    <row r="37" spans="1:17" x14ac:dyDescent="0.25">
      <c r="A37" s="6">
        <f>'Tableau demande'!A37</f>
        <v>0</v>
      </c>
      <c r="B37" s="92">
        <f>'Tableau demande'!B37</f>
        <v>0</v>
      </c>
      <c r="C37" s="35">
        <f>'Tableau demande'!C37</f>
        <v>0</v>
      </c>
      <c r="D37" s="6" t="str">
        <f>'Tableau demande'!D37</f>
        <v/>
      </c>
      <c r="E37" s="6">
        <f>'Tableau demande'!E37</f>
        <v>0</v>
      </c>
      <c r="F37" s="93" t="str">
        <f>'Tableau demande'!F37</f>
        <v/>
      </c>
      <c r="G37" s="147">
        <f>'Tableau demande'!J37</f>
        <v>0</v>
      </c>
      <c r="H37" s="150">
        <f>'Tableau demande'!K37</f>
        <v>0</v>
      </c>
      <c r="I37" s="150">
        <f>'Tableau demande'!L37</f>
        <v>0</v>
      </c>
      <c r="J37" s="150">
        <f>'Tableau demande'!M37</f>
        <v>0</v>
      </c>
      <c r="K37" s="150">
        <f>'Tableau demande'!N37</f>
        <v>0</v>
      </c>
      <c r="L37" s="150">
        <f>'Tableau demande'!O37</f>
        <v>0</v>
      </c>
      <c r="M37" s="150">
        <f>'Tableau demande'!P37</f>
        <v>0</v>
      </c>
      <c r="N37" s="151">
        <f>'Tableau demande'!Q37</f>
        <v>0</v>
      </c>
      <c r="O37" s="90" t="str">
        <f t="shared" si="0"/>
        <v/>
      </c>
      <c r="P37" s="156" t="str">
        <f>IFERROR('RA n+1'!H37*$C$1,"")</f>
        <v/>
      </c>
      <c r="Q37" s="170">
        <f>'RA n+1'!I37</f>
        <v>0</v>
      </c>
    </row>
    <row r="38" spans="1:17" x14ac:dyDescent="0.25">
      <c r="A38" s="6">
        <f>'Tableau demande'!A38</f>
        <v>0</v>
      </c>
      <c r="B38" s="92">
        <f>'Tableau demande'!B38</f>
        <v>0</v>
      </c>
      <c r="C38" s="35">
        <f>'Tableau demande'!C38</f>
        <v>0</v>
      </c>
      <c r="D38" s="6" t="str">
        <f>'Tableau demande'!D38</f>
        <v/>
      </c>
      <c r="E38" s="6">
        <f>'Tableau demande'!E38</f>
        <v>0</v>
      </c>
      <c r="F38" s="93" t="str">
        <f>'Tableau demande'!F38</f>
        <v/>
      </c>
      <c r="G38" s="147">
        <f>'Tableau demande'!J38</f>
        <v>0</v>
      </c>
      <c r="H38" s="150">
        <f>'Tableau demande'!K38</f>
        <v>0</v>
      </c>
      <c r="I38" s="150">
        <f>'Tableau demande'!L38</f>
        <v>0</v>
      </c>
      <c r="J38" s="150">
        <f>'Tableau demande'!M38</f>
        <v>0</v>
      </c>
      <c r="K38" s="150">
        <f>'Tableau demande'!N38</f>
        <v>0</v>
      </c>
      <c r="L38" s="150">
        <f>'Tableau demande'!O38</f>
        <v>0</v>
      </c>
      <c r="M38" s="150">
        <f>'Tableau demande'!P38</f>
        <v>0</v>
      </c>
      <c r="N38" s="151">
        <f>'Tableau demande'!Q38</f>
        <v>0</v>
      </c>
      <c r="O38" s="90" t="str">
        <f t="shared" si="0"/>
        <v/>
      </c>
      <c r="P38" s="156" t="str">
        <f>IFERROR('RA n+1'!H38*$C$1,"")</f>
        <v/>
      </c>
      <c r="Q38" s="170">
        <f>'RA n+1'!I38</f>
        <v>0</v>
      </c>
    </row>
    <row r="39" spans="1:17" x14ac:dyDescent="0.25">
      <c r="A39" s="6">
        <f>'Tableau demande'!A39</f>
        <v>0</v>
      </c>
      <c r="B39" s="92">
        <f>'Tableau demande'!B39</f>
        <v>0</v>
      </c>
      <c r="C39" s="35">
        <f>'Tableau demande'!C39</f>
        <v>0</v>
      </c>
      <c r="D39" s="6" t="str">
        <f>'Tableau demande'!D39</f>
        <v/>
      </c>
      <c r="E39" s="6">
        <f>'Tableau demande'!E39</f>
        <v>0</v>
      </c>
      <c r="F39" s="93" t="str">
        <f>'Tableau demande'!F39</f>
        <v/>
      </c>
      <c r="G39" s="147">
        <f>'Tableau demande'!J39</f>
        <v>0</v>
      </c>
      <c r="H39" s="150">
        <f>'Tableau demande'!K39</f>
        <v>0</v>
      </c>
      <c r="I39" s="150">
        <f>'Tableau demande'!L39</f>
        <v>0</v>
      </c>
      <c r="J39" s="150">
        <f>'Tableau demande'!M39</f>
        <v>0</v>
      </c>
      <c r="K39" s="150">
        <f>'Tableau demande'!N39</f>
        <v>0</v>
      </c>
      <c r="L39" s="150">
        <f>'Tableau demande'!O39</f>
        <v>0</v>
      </c>
      <c r="M39" s="150">
        <f>'Tableau demande'!P39</f>
        <v>0</v>
      </c>
      <c r="N39" s="151">
        <f>'Tableau demande'!Q39</f>
        <v>0</v>
      </c>
      <c r="O39" s="90" t="str">
        <f t="shared" si="0"/>
        <v/>
      </c>
      <c r="P39" s="156" t="str">
        <f>IFERROR('RA n+1'!H39*$C$1,"")</f>
        <v/>
      </c>
      <c r="Q39" s="170">
        <f>'RA n+1'!I39</f>
        <v>0</v>
      </c>
    </row>
    <row r="40" spans="1:17" x14ac:dyDescent="0.25">
      <c r="A40" s="6">
        <f>'Tableau demande'!A40</f>
        <v>0</v>
      </c>
      <c r="B40" s="92">
        <f>'Tableau demande'!B40</f>
        <v>0</v>
      </c>
      <c r="C40" s="35">
        <f>'Tableau demande'!C40</f>
        <v>0</v>
      </c>
      <c r="D40" s="6" t="str">
        <f>'Tableau demande'!D40</f>
        <v/>
      </c>
      <c r="E40" s="6">
        <f>'Tableau demande'!E40</f>
        <v>0</v>
      </c>
      <c r="F40" s="93" t="str">
        <f>'Tableau demande'!F40</f>
        <v/>
      </c>
      <c r="G40" s="147">
        <f>'Tableau demande'!J40</f>
        <v>0</v>
      </c>
      <c r="H40" s="150">
        <f>'Tableau demande'!K40</f>
        <v>0</v>
      </c>
      <c r="I40" s="150">
        <f>'Tableau demande'!L40</f>
        <v>0</v>
      </c>
      <c r="J40" s="150">
        <f>'Tableau demande'!M40</f>
        <v>0</v>
      </c>
      <c r="K40" s="150">
        <f>'Tableau demande'!N40</f>
        <v>0</v>
      </c>
      <c r="L40" s="150">
        <f>'Tableau demande'!O40</f>
        <v>0</v>
      </c>
      <c r="M40" s="150">
        <f>'Tableau demande'!P40</f>
        <v>0</v>
      </c>
      <c r="N40" s="151">
        <f>'Tableau demande'!Q40</f>
        <v>0</v>
      </c>
      <c r="O40" s="90" t="str">
        <f t="shared" si="0"/>
        <v/>
      </c>
      <c r="P40" s="156" t="str">
        <f>IFERROR('RA n+1'!H40*$C$1,"")</f>
        <v/>
      </c>
      <c r="Q40" s="170">
        <f>'RA n+1'!I40</f>
        <v>0</v>
      </c>
    </row>
    <row r="41" spans="1:17" x14ac:dyDescent="0.25">
      <c r="A41" s="6">
        <f>'Tableau demande'!A41</f>
        <v>0</v>
      </c>
      <c r="B41" s="92">
        <f>'Tableau demande'!B41</f>
        <v>0</v>
      </c>
      <c r="C41" s="35">
        <f>'Tableau demande'!C41</f>
        <v>0</v>
      </c>
      <c r="D41" s="6" t="str">
        <f>'Tableau demande'!D41</f>
        <v/>
      </c>
      <c r="E41" s="6">
        <f>'Tableau demande'!E41</f>
        <v>0</v>
      </c>
      <c r="F41" s="93" t="str">
        <f>'Tableau demande'!F41</f>
        <v/>
      </c>
      <c r="G41" s="147">
        <f>'Tableau demande'!J41</f>
        <v>0</v>
      </c>
      <c r="H41" s="150">
        <f>'Tableau demande'!K41</f>
        <v>0</v>
      </c>
      <c r="I41" s="150">
        <f>'Tableau demande'!L41</f>
        <v>0</v>
      </c>
      <c r="J41" s="150">
        <f>'Tableau demande'!M41</f>
        <v>0</v>
      </c>
      <c r="K41" s="150">
        <f>'Tableau demande'!N41</f>
        <v>0</v>
      </c>
      <c r="L41" s="150">
        <f>'Tableau demande'!O41</f>
        <v>0</v>
      </c>
      <c r="M41" s="150">
        <f>'Tableau demande'!P41</f>
        <v>0</v>
      </c>
      <c r="N41" s="151">
        <f>'Tableau demande'!Q41</f>
        <v>0</v>
      </c>
      <c r="O41" s="90" t="str">
        <f t="shared" si="0"/>
        <v/>
      </c>
      <c r="P41" s="156" t="str">
        <f>IFERROR('RA n+1'!H41*$C$1,"")</f>
        <v/>
      </c>
      <c r="Q41" s="170">
        <f>'RA n+1'!I41</f>
        <v>0</v>
      </c>
    </row>
    <row r="42" spans="1:17" x14ac:dyDescent="0.25">
      <c r="A42" s="6">
        <f>'Tableau demande'!A42</f>
        <v>0</v>
      </c>
      <c r="B42" s="92">
        <f>'Tableau demande'!B42</f>
        <v>0</v>
      </c>
      <c r="C42" s="35">
        <f>'Tableau demande'!C42</f>
        <v>0</v>
      </c>
      <c r="D42" s="6" t="str">
        <f>'Tableau demande'!D42</f>
        <v/>
      </c>
      <c r="E42" s="6">
        <f>'Tableau demande'!E42</f>
        <v>0</v>
      </c>
      <c r="F42" s="93" t="str">
        <f>'Tableau demande'!F42</f>
        <v/>
      </c>
      <c r="G42" s="147">
        <f>'Tableau demande'!J42</f>
        <v>0</v>
      </c>
      <c r="H42" s="150">
        <f>'Tableau demande'!K42</f>
        <v>0</v>
      </c>
      <c r="I42" s="150">
        <f>'Tableau demande'!L42</f>
        <v>0</v>
      </c>
      <c r="J42" s="150">
        <f>'Tableau demande'!M42</f>
        <v>0</v>
      </c>
      <c r="K42" s="150">
        <f>'Tableau demande'!N42</f>
        <v>0</v>
      </c>
      <c r="L42" s="150">
        <f>'Tableau demande'!O42</f>
        <v>0</v>
      </c>
      <c r="M42" s="150">
        <f>'Tableau demande'!P42</f>
        <v>0</v>
      </c>
      <c r="N42" s="151">
        <f>'Tableau demande'!Q42</f>
        <v>0</v>
      </c>
      <c r="O42" s="90" t="str">
        <f t="shared" si="0"/>
        <v/>
      </c>
      <c r="P42" s="156" t="str">
        <f>IFERROR('RA n+1'!H42*$C$1,"")</f>
        <v/>
      </c>
      <c r="Q42" s="170">
        <f>'RA n+1'!I42</f>
        <v>0</v>
      </c>
    </row>
    <row r="43" spans="1:17" x14ac:dyDescent="0.25">
      <c r="A43" s="6">
        <f>'Tableau demande'!A43</f>
        <v>0</v>
      </c>
      <c r="B43" s="92">
        <f>'Tableau demande'!B43</f>
        <v>0</v>
      </c>
      <c r="C43" s="35">
        <f>'Tableau demande'!C43</f>
        <v>0</v>
      </c>
      <c r="D43" s="6" t="str">
        <f>'Tableau demande'!D43</f>
        <v/>
      </c>
      <c r="E43" s="6">
        <f>'Tableau demande'!E43</f>
        <v>0</v>
      </c>
      <c r="F43" s="93" t="str">
        <f>'Tableau demande'!F43</f>
        <v/>
      </c>
      <c r="G43" s="147">
        <f>'Tableau demande'!J43</f>
        <v>0</v>
      </c>
      <c r="H43" s="150">
        <f>'Tableau demande'!K43</f>
        <v>0</v>
      </c>
      <c r="I43" s="150">
        <f>'Tableau demande'!L43</f>
        <v>0</v>
      </c>
      <c r="J43" s="150">
        <f>'Tableau demande'!M43</f>
        <v>0</v>
      </c>
      <c r="K43" s="150">
        <f>'Tableau demande'!N43</f>
        <v>0</v>
      </c>
      <c r="L43" s="150">
        <f>'Tableau demande'!O43</f>
        <v>0</v>
      </c>
      <c r="M43" s="150">
        <f>'Tableau demande'!P43</f>
        <v>0</v>
      </c>
      <c r="N43" s="151">
        <f>'Tableau demande'!Q43</f>
        <v>0</v>
      </c>
      <c r="O43" s="90" t="str">
        <f t="shared" si="0"/>
        <v/>
      </c>
      <c r="P43" s="156" t="str">
        <f>IFERROR('RA n+1'!H43*$C$1,"")</f>
        <v/>
      </c>
      <c r="Q43" s="170">
        <f>'RA n+1'!I43</f>
        <v>0</v>
      </c>
    </row>
    <row r="44" spans="1:17" x14ac:dyDescent="0.25">
      <c r="A44" s="6">
        <f>'Tableau demande'!A44</f>
        <v>0</v>
      </c>
      <c r="B44" s="92">
        <f>'Tableau demande'!B44</f>
        <v>0</v>
      </c>
      <c r="C44" s="35">
        <f>'Tableau demande'!C44</f>
        <v>0</v>
      </c>
      <c r="D44" s="6" t="str">
        <f>'Tableau demande'!D44</f>
        <v/>
      </c>
      <c r="E44" s="6">
        <f>'Tableau demande'!E44</f>
        <v>0</v>
      </c>
      <c r="F44" s="93" t="str">
        <f>'Tableau demande'!F44</f>
        <v/>
      </c>
      <c r="G44" s="147">
        <f>'Tableau demande'!J44</f>
        <v>0</v>
      </c>
      <c r="H44" s="150">
        <f>'Tableau demande'!K44</f>
        <v>0</v>
      </c>
      <c r="I44" s="150">
        <f>'Tableau demande'!L44</f>
        <v>0</v>
      </c>
      <c r="J44" s="150">
        <f>'Tableau demande'!M44</f>
        <v>0</v>
      </c>
      <c r="K44" s="150">
        <f>'Tableau demande'!N44</f>
        <v>0</v>
      </c>
      <c r="L44" s="150">
        <f>'Tableau demande'!O44</f>
        <v>0</v>
      </c>
      <c r="M44" s="150">
        <f>'Tableau demande'!P44</f>
        <v>0</v>
      </c>
      <c r="N44" s="151">
        <f>'Tableau demande'!Q44</f>
        <v>0</v>
      </c>
      <c r="O44" s="90" t="str">
        <f t="shared" si="0"/>
        <v/>
      </c>
      <c r="P44" s="156" t="str">
        <f>IFERROR('RA n+1'!H44*$C$1,"")</f>
        <v/>
      </c>
      <c r="Q44" s="170">
        <f>'RA n+1'!I44</f>
        <v>0</v>
      </c>
    </row>
    <row r="45" spans="1:17" x14ac:dyDescent="0.25">
      <c r="A45" s="6">
        <f>'Tableau demande'!A45</f>
        <v>0</v>
      </c>
      <c r="B45" s="92">
        <f>'Tableau demande'!B45</f>
        <v>0</v>
      </c>
      <c r="C45" s="35">
        <f>'Tableau demande'!C45</f>
        <v>0</v>
      </c>
      <c r="D45" s="6" t="str">
        <f>'Tableau demande'!D45</f>
        <v/>
      </c>
      <c r="E45" s="6">
        <f>'Tableau demande'!E45</f>
        <v>0</v>
      </c>
      <c r="F45" s="93" t="str">
        <f>'Tableau demande'!F45</f>
        <v/>
      </c>
      <c r="G45" s="147">
        <f>'Tableau demande'!J45</f>
        <v>0</v>
      </c>
      <c r="H45" s="150">
        <f>'Tableau demande'!K45</f>
        <v>0</v>
      </c>
      <c r="I45" s="150">
        <f>'Tableau demande'!L45</f>
        <v>0</v>
      </c>
      <c r="J45" s="150">
        <f>'Tableau demande'!M45</f>
        <v>0</v>
      </c>
      <c r="K45" s="150">
        <f>'Tableau demande'!N45</f>
        <v>0</v>
      </c>
      <c r="L45" s="150">
        <f>'Tableau demande'!O45</f>
        <v>0</v>
      </c>
      <c r="M45" s="150">
        <f>'Tableau demande'!P45</f>
        <v>0</v>
      </c>
      <c r="N45" s="151">
        <f>'Tableau demande'!Q45</f>
        <v>0</v>
      </c>
      <c r="O45" s="90" t="str">
        <f t="shared" si="0"/>
        <v/>
      </c>
      <c r="P45" s="156" t="str">
        <f>IFERROR('RA n+1'!H45*$C$1,"")</f>
        <v/>
      </c>
      <c r="Q45" s="170">
        <f>'RA n+1'!I45</f>
        <v>0</v>
      </c>
    </row>
    <row r="46" spans="1:17" x14ac:dyDescent="0.25">
      <c r="A46" s="6">
        <f>'Tableau demande'!A46</f>
        <v>0</v>
      </c>
      <c r="B46" s="92">
        <f>'Tableau demande'!B46</f>
        <v>0</v>
      </c>
      <c r="C46" s="35">
        <f>'Tableau demande'!C46</f>
        <v>0</v>
      </c>
      <c r="D46" s="6" t="str">
        <f>'Tableau demande'!D46</f>
        <v/>
      </c>
      <c r="E46" s="6">
        <f>'Tableau demande'!E46</f>
        <v>0</v>
      </c>
      <c r="F46" s="93" t="str">
        <f>'Tableau demande'!F46</f>
        <v/>
      </c>
      <c r="G46" s="147">
        <f>'Tableau demande'!J46</f>
        <v>0</v>
      </c>
      <c r="H46" s="150">
        <f>'Tableau demande'!K46</f>
        <v>0</v>
      </c>
      <c r="I46" s="150">
        <f>'Tableau demande'!L46</f>
        <v>0</v>
      </c>
      <c r="J46" s="150">
        <f>'Tableau demande'!M46</f>
        <v>0</v>
      </c>
      <c r="K46" s="150">
        <f>'Tableau demande'!N46</f>
        <v>0</v>
      </c>
      <c r="L46" s="150">
        <f>'Tableau demande'!O46</f>
        <v>0</v>
      </c>
      <c r="M46" s="150">
        <f>'Tableau demande'!P46</f>
        <v>0</v>
      </c>
      <c r="N46" s="151">
        <f>'Tableau demande'!Q46</f>
        <v>0</v>
      </c>
      <c r="O46" s="90" t="str">
        <f t="shared" si="0"/>
        <v/>
      </c>
      <c r="P46" s="156" t="str">
        <f>IFERROR('RA n+1'!H46*$C$1,"")</f>
        <v/>
      </c>
      <c r="Q46" s="170">
        <f>'RA n+1'!I46</f>
        <v>0</v>
      </c>
    </row>
    <row r="47" spans="1:17" x14ac:dyDescent="0.25">
      <c r="A47" s="6">
        <f>'Tableau demande'!A47</f>
        <v>0</v>
      </c>
      <c r="B47" s="92">
        <f>'Tableau demande'!B47</f>
        <v>0</v>
      </c>
      <c r="C47" s="35">
        <f>'Tableau demande'!C47</f>
        <v>0</v>
      </c>
      <c r="D47" s="6" t="str">
        <f>'Tableau demande'!D47</f>
        <v/>
      </c>
      <c r="E47" s="6">
        <f>'Tableau demande'!E47</f>
        <v>0</v>
      </c>
      <c r="F47" s="93" t="str">
        <f>'Tableau demande'!F47</f>
        <v/>
      </c>
      <c r="G47" s="147">
        <f>'Tableau demande'!J47</f>
        <v>0</v>
      </c>
      <c r="H47" s="150">
        <f>'Tableau demande'!K47</f>
        <v>0</v>
      </c>
      <c r="I47" s="150">
        <f>'Tableau demande'!L47</f>
        <v>0</v>
      </c>
      <c r="J47" s="150">
        <f>'Tableau demande'!M47</f>
        <v>0</v>
      </c>
      <c r="K47" s="150">
        <f>'Tableau demande'!N47</f>
        <v>0</v>
      </c>
      <c r="L47" s="150">
        <f>'Tableau demande'!O47</f>
        <v>0</v>
      </c>
      <c r="M47" s="150">
        <f>'Tableau demande'!P47</f>
        <v>0</v>
      </c>
      <c r="N47" s="151">
        <f>'Tableau demande'!Q47</f>
        <v>0</v>
      </c>
      <c r="O47" s="90" t="str">
        <f t="shared" si="0"/>
        <v/>
      </c>
      <c r="P47" s="156" t="str">
        <f>IFERROR('RA n+1'!H47*$C$1,"")</f>
        <v/>
      </c>
      <c r="Q47" s="170">
        <f>'RA n+1'!I47</f>
        <v>0</v>
      </c>
    </row>
    <row r="48" spans="1:17" x14ac:dyDescent="0.25">
      <c r="A48" s="6">
        <f>'Tableau demande'!A48</f>
        <v>0</v>
      </c>
      <c r="B48" s="92">
        <f>'Tableau demande'!B48</f>
        <v>0</v>
      </c>
      <c r="C48" s="35">
        <f>'Tableau demande'!C48</f>
        <v>0</v>
      </c>
      <c r="D48" s="6" t="str">
        <f>'Tableau demande'!D48</f>
        <v/>
      </c>
      <c r="E48" s="6">
        <f>'Tableau demande'!E48</f>
        <v>0</v>
      </c>
      <c r="F48" s="93" t="str">
        <f>'Tableau demande'!F48</f>
        <v/>
      </c>
      <c r="G48" s="147">
        <f>'Tableau demande'!J48</f>
        <v>0</v>
      </c>
      <c r="H48" s="150">
        <f>'Tableau demande'!K48</f>
        <v>0</v>
      </c>
      <c r="I48" s="150">
        <f>'Tableau demande'!L48</f>
        <v>0</v>
      </c>
      <c r="J48" s="150">
        <f>'Tableau demande'!M48</f>
        <v>0</v>
      </c>
      <c r="K48" s="150">
        <f>'Tableau demande'!N48</f>
        <v>0</v>
      </c>
      <c r="L48" s="150">
        <f>'Tableau demande'!O48</f>
        <v>0</v>
      </c>
      <c r="M48" s="150">
        <f>'Tableau demande'!P48</f>
        <v>0</v>
      </c>
      <c r="N48" s="151">
        <f>'Tableau demande'!Q48</f>
        <v>0</v>
      </c>
      <c r="O48" s="90" t="str">
        <f t="shared" si="0"/>
        <v/>
      </c>
      <c r="P48" s="156" t="str">
        <f>IFERROR('RA n+1'!H48*$C$1,"")</f>
        <v/>
      </c>
      <c r="Q48" s="170">
        <f>'RA n+1'!I48</f>
        <v>0</v>
      </c>
    </row>
    <row r="49" spans="1:17" x14ac:dyDescent="0.25">
      <c r="A49" s="6">
        <f>'Tableau demande'!A49</f>
        <v>0</v>
      </c>
      <c r="B49" s="92">
        <f>'Tableau demande'!B49</f>
        <v>0</v>
      </c>
      <c r="C49" s="35">
        <f>'Tableau demande'!C49</f>
        <v>0</v>
      </c>
      <c r="D49" s="6" t="str">
        <f>'Tableau demande'!D49</f>
        <v/>
      </c>
      <c r="E49" s="6">
        <f>'Tableau demande'!E49</f>
        <v>0</v>
      </c>
      <c r="F49" s="93" t="str">
        <f>'Tableau demande'!F49</f>
        <v/>
      </c>
      <c r="G49" s="147">
        <f>'Tableau demande'!J49</f>
        <v>0</v>
      </c>
      <c r="H49" s="150">
        <f>'Tableau demande'!K49</f>
        <v>0</v>
      </c>
      <c r="I49" s="150">
        <f>'Tableau demande'!L49</f>
        <v>0</v>
      </c>
      <c r="J49" s="150">
        <f>'Tableau demande'!M49</f>
        <v>0</v>
      </c>
      <c r="K49" s="150">
        <f>'Tableau demande'!N49</f>
        <v>0</v>
      </c>
      <c r="L49" s="150">
        <f>'Tableau demande'!O49</f>
        <v>0</v>
      </c>
      <c r="M49" s="150">
        <f>'Tableau demande'!P49</f>
        <v>0</v>
      </c>
      <c r="N49" s="151">
        <f>'Tableau demande'!Q49</f>
        <v>0</v>
      </c>
      <c r="O49" s="90" t="str">
        <f t="shared" si="0"/>
        <v/>
      </c>
      <c r="P49" s="156" t="str">
        <f>IFERROR('RA n+1'!H49*$C$1,"")</f>
        <v/>
      </c>
      <c r="Q49" s="170">
        <f>'RA n+1'!I49</f>
        <v>0</v>
      </c>
    </row>
    <row r="50" spans="1:17" x14ac:dyDescent="0.25">
      <c r="A50" s="6">
        <f>'Tableau demande'!A50</f>
        <v>0</v>
      </c>
      <c r="B50" s="92">
        <f>'Tableau demande'!B50</f>
        <v>0</v>
      </c>
      <c r="C50" s="35">
        <f>'Tableau demande'!C50</f>
        <v>0</v>
      </c>
      <c r="D50" s="6" t="str">
        <f>'Tableau demande'!D50</f>
        <v/>
      </c>
      <c r="E50" s="6">
        <f>'Tableau demande'!E50</f>
        <v>0</v>
      </c>
      <c r="F50" s="93" t="str">
        <f>'Tableau demande'!F50</f>
        <v/>
      </c>
      <c r="G50" s="147">
        <f>'Tableau demande'!J50</f>
        <v>0</v>
      </c>
      <c r="H50" s="150">
        <f>'Tableau demande'!K50</f>
        <v>0</v>
      </c>
      <c r="I50" s="150">
        <f>'Tableau demande'!L50</f>
        <v>0</v>
      </c>
      <c r="J50" s="150">
        <f>'Tableau demande'!M50</f>
        <v>0</v>
      </c>
      <c r="K50" s="150">
        <f>'Tableau demande'!N50</f>
        <v>0</v>
      </c>
      <c r="L50" s="150">
        <f>'Tableau demande'!O50</f>
        <v>0</v>
      </c>
      <c r="M50" s="150">
        <f>'Tableau demande'!P50</f>
        <v>0</v>
      </c>
      <c r="N50" s="151">
        <f>'Tableau demande'!Q50</f>
        <v>0</v>
      </c>
      <c r="O50" s="90" t="str">
        <f t="shared" si="0"/>
        <v/>
      </c>
      <c r="P50" s="156" t="str">
        <f>IFERROR('RA n+1'!H50*$C$1,"")</f>
        <v/>
      </c>
      <c r="Q50" s="170">
        <f>'RA n+1'!I50</f>
        <v>0</v>
      </c>
    </row>
    <row r="51" spans="1:17" x14ac:dyDescent="0.25">
      <c r="A51" s="6">
        <f>'Tableau demande'!A51</f>
        <v>0</v>
      </c>
      <c r="B51" s="92">
        <f>'Tableau demande'!B51</f>
        <v>0</v>
      </c>
      <c r="C51" s="35">
        <f>'Tableau demande'!C51</f>
        <v>0</v>
      </c>
      <c r="D51" s="6" t="str">
        <f>'Tableau demande'!D51</f>
        <v/>
      </c>
      <c r="E51" s="6">
        <f>'Tableau demande'!E51</f>
        <v>0</v>
      </c>
      <c r="F51" s="93" t="str">
        <f>'Tableau demande'!F51</f>
        <v/>
      </c>
      <c r="G51" s="147">
        <f>'Tableau demande'!J51</f>
        <v>0</v>
      </c>
      <c r="H51" s="150">
        <f>'Tableau demande'!K51</f>
        <v>0</v>
      </c>
      <c r="I51" s="150">
        <f>'Tableau demande'!L51</f>
        <v>0</v>
      </c>
      <c r="J51" s="150">
        <f>'Tableau demande'!M51</f>
        <v>0</v>
      </c>
      <c r="K51" s="150">
        <f>'Tableau demande'!N51</f>
        <v>0</v>
      </c>
      <c r="L51" s="150">
        <f>'Tableau demande'!O51</f>
        <v>0</v>
      </c>
      <c r="M51" s="150">
        <f>'Tableau demande'!P51</f>
        <v>0</v>
      </c>
      <c r="N51" s="151">
        <f>'Tableau demande'!Q51</f>
        <v>0</v>
      </c>
      <c r="O51" s="90" t="str">
        <f t="shared" si="0"/>
        <v/>
      </c>
      <c r="P51" s="156" t="str">
        <f>IFERROR('RA n+1'!H51*$C$1,"")</f>
        <v/>
      </c>
      <c r="Q51" s="170">
        <f>'RA n+1'!I51</f>
        <v>0</v>
      </c>
    </row>
    <row r="52" spans="1:17" x14ac:dyDescent="0.25">
      <c r="A52" s="6">
        <f>'Tableau demande'!A52</f>
        <v>0</v>
      </c>
      <c r="B52" s="92">
        <f>'Tableau demande'!B52</f>
        <v>0</v>
      </c>
      <c r="C52" s="35">
        <f>'Tableau demande'!C52</f>
        <v>0</v>
      </c>
      <c r="D52" s="6" t="str">
        <f>'Tableau demande'!D52</f>
        <v/>
      </c>
      <c r="E52" s="6">
        <f>'Tableau demande'!E52</f>
        <v>0</v>
      </c>
      <c r="F52" s="93" t="str">
        <f>'Tableau demande'!F52</f>
        <v/>
      </c>
      <c r="G52" s="147">
        <f>'Tableau demande'!J52</f>
        <v>0</v>
      </c>
      <c r="H52" s="150">
        <f>'Tableau demande'!K52</f>
        <v>0</v>
      </c>
      <c r="I52" s="150">
        <f>'Tableau demande'!L52</f>
        <v>0</v>
      </c>
      <c r="J52" s="150">
        <f>'Tableau demande'!M52</f>
        <v>0</v>
      </c>
      <c r="K52" s="150">
        <f>'Tableau demande'!N52</f>
        <v>0</v>
      </c>
      <c r="L52" s="150">
        <f>'Tableau demande'!O52</f>
        <v>0</v>
      </c>
      <c r="M52" s="150">
        <f>'Tableau demande'!P52</f>
        <v>0</v>
      </c>
      <c r="N52" s="151">
        <f>'Tableau demande'!Q52</f>
        <v>0</v>
      </c>
      <c r="O52" s="90" t="str">
        <f t="shared" si="0"/>
        <v/>
      </c>
      <c r="P52" s="156" t="str">
        <f>IFERROR('RA n+1'!H52*$C$1,"")</f>
        <v/>
      </c>
      <c r="Q52" s="170">
        <f>'RA n+1'!I52</f>
        <v>0</v>
      </c>
    </row>
    <row r="53" spans="1:17" x14ac:dyDescent="0.25">
      <c r="A53" s="6">
        <f>'Tableau demande'!A53</f>
        <v>0</v>
      </c>
      <c r="B53" s="92">
        <f>'Tableau demande'!B53</f>
        <v>0</v>
      </c>
      <c r="C53" s="35">
        <f>'Tableau demande'!C53</f>
        <v>0</v>
      </c>
      <c r="D53" s="6" t="str">
        <f>'Tableau demande'!D53</f>
        <v/>
      </c>
      <c r="E53" s="6">
        <f>'Tableau demande'!E53</f>
        <v>0</v>
      </c>
      <c r="F53" s="93" t="str">
        <f>'Tableau demande'!F53</f>
        <v/>
      </c>
      <c r="G53" s="147">
        <f>'Tableau demande'!J53</f>
        <v>0</v>
      </c>
      <c r="H53" s="150">
        <f>'Tableau demande'!K53</f>
        <v>0</v>
      </c>
      <c r="I53" s="150">
        <f>'Tableau demande'!L53</f>
        <v>0</v>
      </c>
      <c r="J53" s="150">
        <f>'Tableau demande'!M53</f>
        <v>0</v>
      </c>
      <c r="K53" s="150">
        <f>'Tableau demande'!N53</f>
        <v>0</v>
      </c>
      <c r="L53" s="150">
        <f>'Tableau demande'!O53</f>
        <v>0</v>
      </c>
      <c r="M53" s="150">
        <f>'Tableau demande'!P53</f>
        <v>0</v>
      </c>
      <c r="N53" s="151">
        <f>'Tableau demande'!Q53</f>
        <v>0</v>
      </c>
      <c r="O53" s="90" t="str">
        <f t="shared" si="0"/>
        <v/>
      </c>
      <c r="P53" s="156" t="str">
        <f>IFERROR('RA n+1'!H53*$C$1,"")</f>
        <v/>
      </c>
      <c r="Q53" s="170">
        <f>'RA n+1'!I53</f>
        <v>0</v>
      </c>
    </row>
    <row r="54" spans="1:17" x14ac:dyDescent="0.25">
      <c r="A54" s="6">
        <f>'Tableau demande'!A54</f>
        <v>0</v>
      </c>
      <c r="B54" s="92">
        <f>'Tableau demande'!B54</f>
        <v>0</v>
      </c>
      <c r="C54" s="35">
        <f>'Tableau demande'!C54</f>
        <v>0</v>
      </c>
      <c r="D54" s="6" t="str">
        <f>'Tableau demande'!D54</f>
        <v/>
      </c>
      <c r="E54" s="6">
        <f>'Tableau demande'!E54</f>
        <v>0</v>
      </c>
      <c r="F54" s="93" t="str">
        <f>'Tableau demande'!F54</f>
        <v/>
      </c>
      <c r="G54" s="147">
        <f>'Tableau demande'!J54</f>
        <v>0</v>
      </c>
      <c r="H54" s="150">
        <f>'Tableau demande'!K54</f>
        <v>0</v>
      </c>
      <c r="I54" s="150">
        <f>'Tableau demande'!L54</f>
        <v>0</v>
      </c>
      <c r="J54" s="150">
        <f>'Tableau demande'!M54</f>
        <v>0</v>
      </c>
      <c r="K54" s="150">
        <f>'Tableau demande'!N54</f>
        <v>0</v>
      </c>
      <c r="L54" s="150">
        <f>'Tableau demande'!O54</f>
        <v>0</v>
      </c>
      <c r="M54" s="150">
        <f>'Tableau demande'!P54</f>
        <v>0</v>
      </c>
      <c r="N54" s="151">
        <f>'Tableau demande'!Q54</f>
        <v>0</v>
      </c>
      <c r="O54" s="90" t="str">
        <f t="shared" si="0"/>
        <v/>
      </c>
      <c r="P54" s="156" t="str">
        <f>IFERROR('RA n+1'!H54*$C$1,"")</f>
        <v/>
      </c>
      <c r="Q54" s="170">
        <f>'RA n+1'!I54</f>
        <v>0</v>
      </c>
    </row>
    <row r="55" spans="1:17" x14ac:dyDescent="0.25">
      <c r="A55" s="6">
        <f>'Tableau demande'!A55</f>
        <v>0</v>
      </c>
      <c r="B55" s="92">
        <f>'Tableau demande'!B55</f>
        <v>0</v>
      </c>
      <c r="C55" s="35">
        <f>'Tableau demande'!C55</f>
        <v>0</v>
      </c>
      <c r="D55" s="6" t="str">
        <f>'Tableau demande'!D55</f>
        <v/>
      </c>
      <c r="E55" s="6">
        <f>'Tableau demande'!E55</f>
        <v>0</v>
      </c>
      <c r="F55" s="93" t="str">
        <f>'Tableau demande'!F55</f>
        <v/>
      </c>
      <c r="G55" s="147">
        <f>'Tableau demande'!J55</f>
        <v>0</v>
      </c>
      <c r="H55" s="150">
        <f>'Tableau demande'!K55</f>
        <v>0</v>
      </c>
      <c r="I55" s="150">
        <f>'Tableau demande'!L55</f>
        <v>0</v>
      </c>
      <c r="J55" s="150">
        <f>'Tableau demande'!M55</f>
        <v>0</v>
      </c>
      <c r="K55" s="150">
        <f>'Tableau demande'!N55</f>
        <v>0</v>
      </c>
      <c r="L55" s="150">
        <f>'Tableau demande'!O55</f>
        <v>0</v>
      </c>
      <c r="M55" s="150">
        <f>'Tableau demande'!P55</f>
        <v>0</v>
      </c>
      <c r="N55" s="151">
        <f>'Tableau demande'!Q55</f>
        <v>0</v>
      </c>
      <c r="O55" s="90" t="str">
        <f t="shared" si="0"/>
        <v/>
      </c>
      <c r="P55" s="156" t="str">
        <f>IFERROR('RA n+1'!H55*$C$1,"")</f>
        <v/>
      </c>
      <c r="Q55" s="170">
        <f>'RA n+1'!I55</f>
        <v>0</v>
      </c>
    </row>
    <row r="56" spans="1:17" x14ac:dyDescent="0.25">
      <c r="A56" s="6">
        <f>'Tableau demande'!A56</f>
        <v>0</v>
      </c>
      <c r="B56" s="92">
        <f>'Tableau demande'!B56</f>
        <v>0</v>
      </c>
      <c r="C56" s="35">
        <f>'Tableau demande'!C56</f>
        <v>0</v>
      </c>
      <c r="D56" s="6" t="str">
        <f>'Tableau demande'!D56</f>
        <v/>
      </c>
      <c r="E56" s="6">
        <f>'Tableau demande'!E56</f>
        <v>0</v>
      </c>
      <c r="F56" s="93" t="str">
        <f>'Tableau demande'!F56</f>
        <v/>
      </c>
      <c r="G56" s="147">
        <f>'Tableau demande'!J56</f>
        <v>0</v>
      </c>
      <c r="H56" s="150">
        <f>'Tableau demande'!K56</f>
        <v>0</v>
      </c>
      <c r="I56" s="150">
        <f>'Tableau demande'!L56</f>
        <v>0</v>
      </c>
      <c r="J56" s="150">
        <f>'Tableau demande'!M56</f>
        <v>0</v>
      </c>
      <c r="K56" s="150">
        <f>'Tableau demande'!N56</f>
        <v>0</v>
      </c>
      <c r="L56" s="150">
        <f>'Tableau demande'!O56</f>
        <v>0</v>
      </c>
      <c r="M56" s="150">
        <f>'Tableau demande'!P56</f>
        <v>0</v>
      </c>
      <c r="N56" s="151">
        <f>'Tableau demande'!Q56</f>
        <v>0</v>
      </c>
      <c r="O56" s="90" t="str">
        <f t="shared" si="0"/>
        <v/>
      </c>
      <c r="P56" s="156" t="str">
        <f>IFERROR('RA n+1'!H56*$C$1,"")</f>
        <v/>
      </c>
      <c r="Q56" s="170">
        <f>'RA n+1'!I56</f>
        <v>0</v>
      </c>
    </row>
    <row r="57" spans="1:17" x14ac:dyDescent="0.25">
      <c r="A57" s="6">
        <f>'Tableau demande'!A57</f>
        <v>0</v>
      </c>
      <c r="B57" s="92">
        <f>'Tableau demande'!B57</f>
        <v>0</v>
      </c>
      <c r="C57" s="35">
        <f>'Tableau demande'!C57</f>
        <v>0</v>
      </c>
      <c r="D57" s="6" t="str">
        <f>'Tableau demande'!D57</f>
        <v/>
      </c>
      <c r="E57" s="6">
        <f>'Tableau demande'!E57</f>
        <v>0</v>
      </c>
      <c r="F57" s="93" t="str">
        <f>'Tableau demande'!F57</f>
        <v/>
      </c>
      <c r="G57" s="147">
        <f>'Tableau demande'!J57</f>
        <v>0</v>
      </c>
      <c r="H57" s="150">
        <f>'Tableau demande'!K57</f>
        <v>0</v>
      </c>
      <c r="I57" s="150">
        <f>'Tableau demande'!L57</f>
        <v>0</v>
      </c>
      <c r="J57" s="150">
        <f>'Tableau demande'!M57</f>
        <v>0</v>
      </c>
      <c r="K57" s="150">
        <f>'Tableau demande'!N57</f>
        <v>0</v>
      </c>
      <c r="L57" s="150">
        <f>'Tableau demande'!O57</f>
        <v>0</v>
      </c>
      <c r="M57" s="150">
        <f>'Tableau demande'!P57</f>
        <v>0</v>
      </c>
      <c r="N57" s="151">
        <f>'Tableau demande'!Q57</f>
        <v>0</v>
      </c>
      <c r="O57" s="90" t="str">
        <f t="shared" si="0"/>
        <v/>
      </c>
      <c r="P57" s="156" t="str">
        <f>IFERROR('RA n+1'!H57*$C$1,"")</f>
        <v/>
      </c>
      <c r="Q57" s="170">
        <f>'RA n+1'!I57</f>
        <v>0</v>
      </c>
    </row>
    <row r="58" spans="1:17" x14ac:dyDescent="0.25">
      <c r="A58" s="6">
        <f>'Tableau demande'!A58</f>
        <v>0</v>
      </c>
      <c r="B58" s="92">
        <f>'Tableau demande'!B58</f>
        <v>0</v>
      </c>
      <c r="C58" s="35">
        <f>'Tableau demande'!C58</f>
        <v>0</v>
      </c>
      <c r="D58" s="6" t="str">
        <f>'Tableau demande'!D58</f>
        <v/>
      </c>
      <c r="E58" s="6">
        <f>'Tableau demande'!E58</f>
        <v>0</v>
      </c>
      <c r="F58" s="93" t="str">
        <f>'Tableau demande'!F58</f>
        <v/>
      </c>
      <c r="G58" s="147">
        <f>'Tableau demande'!J58</f>
        <v>0</v>
      </c>
      <c r="H58" s="150">
        <f>'Tableau demande'!K58</f>
        <v>0</v>
      </c>
      <c r="I58" s="150">
        <f>'Tableau demande'!L58</f>
        <v>0</v>
      </c>
      <c r="J58" s="150">
        <f>'Tableau demande'!M58</f>
        <v>0</v>
      </c>
      <c r="K58" s="150">
        <f>'Tableau demande'!N58</f>
        <v>0</v>
      </c>
      <c r="L58" s="150">
        <f>'Tableau demande'!O58</f>
        <v>0</v>
      </c>
      <c r="M58" s="150">
        <f>'Tableau demande'!P58</f>
        <v>0</v>
      </c>
      <c r="N58" s="151">
        <f>'Tableau demande'!Q58</f>
        <v>0</v>
      </c>
      <c r="O58" s="90" t="str">
        <f t="shared" si="0"/>
        <v/>
      </c>
      <c r="P58" s="156" t="str">
        <f>IFERROR('RA n+1'!H58*$C$1,"")</f>
        <v/>
      </c>
      <c r="Q58" s="170">
        <f>'RA n+1'!I58</f>
        <v>0</v>
      </c>
    </row>
    <row r="59" spans="1:17" x14ac:dyDescent="0.25">
      <c r="A59" s="6">
        <f>'Tableau demande'!A59</f>
        <v>0</v>
      </c>
      <c r="B59" s="92">
        <f>'Tableau demande'!B59</f>
        <v>0</v>
      </c>
      <c r="C59" s="35">
        <f>'Tableau demande'!C59</f>
        <v>0</v>
      </c>
      <c r="D59" s="6" t="str">
        <f>'Tableau demande'!D59</f>
        <v/>
      </c>
      <c r="E59" s="6">
        <f>'Tableau demande'!E59</f>
        <v>0</v>
      </c>
      <c r="F59" s="93" t="str">
        <f>'Tableau demande'!F59</f>
        <v/>
      </c>
      <c r="G59" s="147">
        <f>'Tableau demande'!J59</f>
        <v>0</v>
      </c>
      <c r="H59" s="150">
        <f>'Tableau demande'!K59</f>
        <v>0</v>
      </c>
      <c r="I59" s="150">
        <f>'Tableau demande'!L59</f>
        <v>0</v>
      </c>
      <c r="J59" s="150">
        <f>'Tableau demande'!M59</f>
        <v>0</v>
      </c>
      <c r="K59" s="150">
        <f>'Tableau demande'!N59</f>
        <v>0</v>
      </c>
      <c r="L59" s="150">
        <f>'Tableau demande'!O59</f>
        <v>0</v>
      </c>
      <c r="M59" s="150">
        <f>'Tableau demande'!P59</f>
        <v>0</v>
      </c>
      <c r="N59" s="151">
        <f>'Tableau demande'!Q59</f>
        <v>0</v>
      </c>
      <c r="O59" s="90" t="str">
        <f t="shared" si="0"/>
        <v/>
      </c>
      <c r="P59" s="156" t="str">
        <f>IFERROR('RA n+1'!H59*$C$1,"")</f>
        <v/>
      </c>
      <c r="Q59" s="170">
        <f>'RA n+1'!I59</f>
        <v>0</v>
      </c>
    </row>
    <row r="60" spans="1:17" ht="16.5" thickBot="1" x14ac:dyDescent="0.3">
      <c r="A60" s="100">
        <f>'Tableau demande'!A60</f>
        <v>0</v>
      </c>
      <c r="B60" s="101">
        <f>'Tableau demande'!B60</f>
        <v>0</v>
      </c>
      <c r="C60" s="89">
        <f>'Tableau demande'!C60</f>
        <v>0</v>
      </c>
      <c r="D60" s="100" t="str">
        <f>'Tableau demande'!D60</f>
        <v/>
      </c>
      <c r="E60" s="100">
        <f>'Tableau demande'!E60</f>
        <v>0</v>
      </c>
      <c r="F60" s="102" t="str">
        <f>'Tableau demande'!F60</f>
        <v/>
      </c>
      <c r="G60" s="152">
        <f>'Tableau demande'!J60</f>
        <v>0</v>
      </c>
      <c r="H60" s="153">
        <f>'Tableau demande'!K60</f>
        <v>0</v>
      </c>
      <c r="I60" s="153">
        <f>'Tableau demande'!L60</f>
        <v>0</v>
      </c>
      <c r="J60" s="153">
        <f>'Tableau demande'!M60</f>
        <v>0</v>
      </c>
      <c r="K60" s="153">
        <f>'Tableau demande'!N60</f>
        <v>0</v>
      </c>
      <c r="L60" s="153">
        <f>'Tableau demande'!O60</f>
        <v>0</v>
      </c>
      <c r="M60" s="153">
        <f>'Tableau demande'!P60</f>
        <v>0</v>
      </c>
      <c r="N60" s="154">
        <f>'Tableau demande'!Q60</f>
        <v>0</v>
      </c>
      <c r="O60" s="344" t="str">
        <f t="shared" si="0"/>
        <v/>
      </c>
      <c r="P60" s="345" t="str">
        <f>IFERROR('RA n+1'!H60*$C$1,"")</f>
        <v/>
      </c>
      <c r="Q60" s="171">
        <f>'RA n+1'!I60</f>
        <v>0</v>
      </c>
    </row>
    <row r="61" spans="1:17" ht="16.5" thickBot="1" x14ac:dyDescent="0.3">
      <c r="B61" s="169"/>
      <c r="C61" s="169"/>
      <c r="D61" s="169"/>
      <c r="E61" s="169"/>
      <c r="F61" s="169"/>
      <c r="G61" s="169"/>
      <c r="H61" s="169"/>
      <c r="I61" s="169"/>
      <c r="J61" s="169"/>
      <c r="K61" s="169"/>
      <c r="L61" s="169"/>
      <c r="M61" s="169"/>
      <c r="N61" s="169"/>
      <c r="O61" s="91">
        <f>SUM(O11:O60)</f>
        <v>0</v>
      </c>
      <c r="P61" s="28">
        <f>SUM(P11:P60)</f>
        <v>0</v>
      </c>
      <c r="Q61" s="28">
        <f>SUM(Q11:Q60)</f>
        <v>0</v>
      </c>
    </row>
    <row r="67" spans="2:17" s="161" customFormat="1" x14ac:dyDescent="0.25">
      <c r="B67" s="160"/>
      <c r="C67" s="159"/>
      <c r="D67" s="160"/>
      <c r="E67" s="159"/>
      <c r="F67" s="159"/>
      <c r="G67" s="160"/>
      <c r="H67" s="160"/>
      <c r="I67" s="160"/>
      <c r="J67" s="160"/>
      <c r="K67" s="160"/>
      <c r="L67" s="160"/>
      <c r="M67" s="160"/>
      <c r="N67" s="160"/>
      <c r="O67" s="160"/>
      <c r="P67" s="160"/>
      <c r="Q67" s="160"/>
    </row>
    <row r="68" spans="2:17" s="161" customFormat="1" x14ac:dyDescent="0.25">
      <c r="B68" s="160"/>
      <c r="C68" s="159"/>
      <c r="D68" s="160"/>
      <c r="E68" s="159"/>
      <c r="F68" s="159"/>
      <c r="G68" s="160"/>
      <c r="H68" s="160"/>
      <c r="I68" s="160"/>
      <c r="J68" s="160"/>
      <c r="K68" s="160"/>
      <c r="L68" s="160"/>
      <c r="M68" s="160"/>
      <c r="N68" s="160"/>
      <c r="O68" s="160"/>
      <c r="P68" s="160"/>
      <c r="Q68" s="160"/>
    </row>
    <row r="69" spans="2:17" s="161" customFormat="1" x14ac:dyDescent="0.25">
      <c r="B69" s="160"/>
      <c r="C69" s="159"/>
      <c r="D69" s="160"/>
      <c r="E69" s="159"/>
      <c r="F69" s="159"/>
      <c r="G69" s="160"/>
      <c r="H69" s="160"/>
      <c r="I69" s="160"/>
      <c r="J69" s="160"/>
      <c r="K69" s="160"/>
      <c r="L69" s="160"/>
      <c r="M69" s="160"/>
      <c r="N69" s="160"/>
      <c r="O69" s="160"/>
      <c r="P69" s="160"/>
      <c r="Q69" s="160"/>
    </row>
    <row r="70" spans="2:17" s="161" customFormat="1" x14ac:dyDescent="0.25">
      <c r="B70" s="160"/>
      <c r="C70" s="159"/>
      <c r="D70" s="160"/>
      <c r="E70" s="159"/>
      <c r="F70" s="159"/>
      <c r="G70" s="160"/>
      <c r="H70" s="160"/>
      <c r="I70" s="160"/>
      <c r="J70" s="160"/>
      <c r="K70" s="160"/>
      <c r="L70" s="160"/>
      <c r="M70" s="160"/>
      <c r="N70" s="160"/>
      <c r="O70" s="160"/>
      <c r="P70" s="160"/>
      <c r="Q70" s="160"/>
    </row>
  </sheetData>
  <sheetProtection password="9ED5" sheet="1" objects="1" scenarios="1" formatColumns="0" formatRows="0" insertHyperlinks="0" selectLockedCells="1" sort="0" autoFilter="0" pivotTables="0"/>
  <mergeCells count="2">
    <mergeCell ref="G9:N9"/>
    <mergeCell ref="O9:Q9"/>
  </mergeCells>
  <conditionalFormatting sqref="Q5">
    <cfRule type="expression" dxfId="7" priority="4">
      <formula>$Q$3&lt;&gt;""</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extLst>
    <ext xmlns:x14="http://schemas.microsoft.com/office/spreadsheetml/2009/9/main" uri="{78C0D931-6437-407d-A8EE-F0AAD7539E65}">
      <x14:conditionalFormattings>
        <x14:conditionalFormatting xmlns:xm="http://schemas.microsoft.com/office/excel/2006/main">
          <x14:cfRule type="cellIs" priority="2" operator="equal" id="{D1EF7ED8-E004-45C0-B73F-0234D7A185C1}">
            <xm:f>'Appels de fonds'!$J$9</xm:f>
            <x14:dxf>
              <font>
                <color rgb="FF006100"/>
              </font>
              <fill>
                <patternFill>
                  <bgColor rgb="FFC6EFCE"/>
                </patternFill>
              </fill>
            </x14:dxf>
          </x14:cfRule>
          <xm:sqref>P61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9"/>
    <pageSetUpPr fitToPage="1"/>
  </sheetPr>
  <dimension ref="A1:Q70"/>
  <sheetViews>
    <sheetView showZeros="0" zoomScale="70" zoomScaleNormal="70" workbookViewId="0">
      <pane xSplit="2" ySplit="10" topLeftCell="C11" activePane="bottomRight" state="frozen"/>
      <selection activeCell="C1" sqref="C1"/>
      <selection pane="topRight" activeCell="C1" sqref="C1"/>
      <selection pane="bottomLeft" activeCell="C1" sqref="C1"/>
      <selection pane="bottomRight" activeCell="B5" sqref="B5"/>
    </sheetView>
  </sheetViews>
  <sheetFormatPr baseColWidth="10" defaultColWidth="9.140625" defaultRowHeight="15.75" x14ac:dyDescent="0.25"/>
  <cols>
    <col min="1" max="1" width="9.5703125" style="160" customWidth="1"/>
    <col min="2" max="2" width="102.28515625" style="160" customWidth="1"/>
    <col min="3" max="3" width="12.140625" style="159" customWidth="1"/>
    <col min="4" max="4" width="28.85546875" style="160" hidden="1" customWidth="1"/>
    <col min="5" max="5" width="14.28515625" style="159" hidden="1" customWidth="1"/>
    <col min="6" max="6" width="8.7109375" style="159" customWidth="1"/>
    <col min="7" max="14" width="7.42578125" style="160" customWidth="1"/>
    <col min="15" max="17" width="15.85546875" style="160" customWidth="1"/>
    <col min="18" max="16384" width="9.140625" style="160"/>
  </cols>
  <sheetData>
    <row r="1" spans="1:17" ht="20.45" customHeight="1" x14ac:dyDescent="0.25">
      <c r="A1" s="157" t="str">
        <f>CONCATENATE("Rapport CAD 20",'Tableau demande'!$F$2+2," ",'Tableau demande'!$B$2," : AC 20",'Tableau demande'!$F$2," - 20",'Tableau demande'!$I$2)</f>
        <v>Rapport CAD 202  : AC 20 - 20</v>
      </c>
      <c r="B1" s="157"/>
      <c r="C1" s="310" t="str">
        <f>IFERROR('Appels de fonds'!$J$11/'RA n+2'!$H$61,"")</f>
        <v/>
      </c>
    </row>
    <row r="2" spans="1:17" ht="8.4499999999999993" customHeight="1" x14ac:dyDescent="0.25">
      <c r="A2" s="158"/>
      <c r="B2" s="158"/>
    </row>
    <row r="3" spans="1:17" ht="8.4499999999999993" customHeight="1" x14ac:dyDescent="0.25">
      <c r="A3" s="158"/>
      <c r="B3" s="158"/>
    </row>
    <row r="4" spans="1:17" ht="8.4499999999999993" customHeight="1" x14ac:dyDescent="0.25">
      <c r="A4" s="158"/>
      <c r="B4" s="158"/>
    </row>
    <row r="5" spans="1:17" ht="8.4499999999999993" customHeight="1" x14ac:dyDescent="0.25">
      <c r="A5" s="158"/>
      <c r="B5" s="158"/>
    </row>
    <row r="6" spans="1:17" ht="8.4499999999999993" customHeight="1" x14ac:dyDescent="0.25">
      <c r="A6" s="158"/>
      <c r="B6" s="158"/>
    </row>
    <row r="7" spans="1:17" ht="8.4499999999999993" customHeight="1" x14ac:dyDescent="0.25">
      <c r="A7" s="158"/>
      <c r="B7" s="158"/>
    </row>
    <row r="8" spans="1:17" ht="16.5" thickBot="1" x14ac:dyDescent="0.3">
      <c r="B8" s="161"/>
    </row>
    <row r="9" spans="1:17" s="41" customFormat="1" ht="32.25" thickBot="1" x14ac:dyDescent="0.25">
      <c r="A9" s="347" t="str">
        <f>'Tableau demande'!A5</f>
        <v>Code projet</v>
      </c>
      <c r="B9" s="162" t="str">
        <f>'Tableau demande'!B5</f>
        <v>Nom du projet</v>
      </c>
      <c r="C9" s="347" t="str">
        <f>'Tableau demande'!C5</f>
        <v>Code SNPC</v>
      </c>
      <c r="D9" s="163" t="str">
        <f>'Tableau demande'!D5</f>
        <v>Secteur CAD</v>
      </c>
      <c r="E9" s="164" t="str">
        <f>'Tableau demande'!E5</f>
        <v>Pays</v>
      </c>
      <c r="F9" s="165" t="str">
        <f>'Tableau demande'!F5</f>
        <v>Code
Pays</v>
      </c>
      <c r="G9" s="478" t="str">
        <f>'Tableau demande'!J5</f>
        <v>Marqueurs CAD</v>
      </c>
      <c r="H9" s="479">
        <f>'Tableau demande'!K5</f>
        <v>0</v>
      </c>
      <c r="I9" s="479">
        <f>'Tableau demande'!L5</f>
        <v>0</v>
      </c>
      <c r="J9" s="479">
        <f>'Tableau demande'!M5</f>
        <v>0</v>
      </c>
      <c r="K9" s="479">
        <f>'Tableau demande'!N5</f>
        <v>0</v>
      </c>
      <c r="L9" s="479">
        <f>'Tableau demande'!O5</f>
        <v>0</v>
      </c>
      <c r="M9" s="479">
        <f>'Tableau demande'!P5</f>
        <v>0</v>
      </c>
      <c r="N9" s="480">
        <f>'Tableau demande'!Q5</f>
        <v>0</v>
      </c>
      <c r="O9" s="397" t="str">
        <f>CONCATENATE("Ventilation 20",'Tableau demande'!$F$2+2)</f>
        <v>Ventilation 202</v>
      </c>
      <c r="P9" s="398"/>
      <c r="Q9" s="399"/>
    </row>
    <row r="10" spans="1:17" s="40" customFormat="1" ht="126" customHeight="1" thickBot="1" x14ac:dyDescent="0.25">
      <c r="A10" s="111"/>
      <c r="B10" s="111"/>
      <c r="C10" s="111"/>
      <c r="D10" s="111"/>
      <c r="E10" s="111"/>
      <c r="F10" s="111"/>
      <c r="G10" s="166" t="s">
        <v>608</v>
      </c>
      <c r="H10" s="167" t="s">
        <v>609</v>
      </c>
      <c r="I10" s="167" t="s">
        <v>610</v>
      </c>
      <c r="J10" s="167" t="s">
        <v>611</v>
      </c>
      <c r="K10" s="167" t="s">
        <v>683</v>
      </c>
      <c r="L10" s="167" t="s">
        <v>684</v>
      </c>
      <c r="M10" s="167" t="s">
        <v>614</v>
      </c>
      <c r="N10" s="168" t="s">
        <v>615</v>
      </c>
      <c r="O10" s="258" t="s">
        <v>632</v>
      </c>
      <c r="P10" s="259" t="s">
        <v>633</v>
      </c>
      <c r="Q10" s="260" t="s">
        <v>650</v>
      </c>
    </row>
    <row r="11" spans="1:17" x14ac:dyDescent="0.25">
      <c r="A11" s="6" t="str">
        <f>'Tableau demande'!A11</f>
        <v>FNA</v>
      </c>
      <c r="B11" s="6" t="str">
        <f>'Tableau demande'!B11</f>
        <v>Fonds non encore alloués</v>
      </c>
      <c r="C11" s="35">
        <f>'Tableau demande'!C11</f>
        <v>99810</v>
      </c>
      <c r="D11" s="6" t="str">
        <f>'Tableau demande'!D11</f>
        <v>Secteur non spécifié</v>
      </c>
      <c r="E11" s="6" t="str">
        <f>'Tableau demande'!E11</f>
        <v>Pays en développement, non spécifié</v>
      </c>
      <c r="F11" s="35">
        <f>'Tableau demande'!F11</f>
        <v>998</v>
      </c>
      <c r="G11" s="99" t="str">
        <f>'Tableau demande'!J11</f>
        <v>O</v>
      </c>
      <c r="H11" s="99" t="str">
        <f>'Tableau demande'!K11</f>
        <v>O</v>
      </c>
      <c r="I11" s="99" t="str">
        <f>'Tableau demande'!L11</f>
        <v>O</v>
      </c>
      <c r="J11" s="99" t="str">
        <f>'Tableau demande'!M11</f>
        <v>O</v>
      </c>
      <c r="K11" s="99" t="str">
        <f>'Tableau demande'!N11</f>
        <v>O</v>
      </c>
      <c r="L11" s="99" t="str">
        <f>'Tableau demande'!O11</f>
        <v>O</v>
      </c>
      <c r="M11" s="99" t="str">
        <f>'Tableau demande'!P11</f>
        <v>O</v>
      </c>
      <c r="N11" s="99" t="str">
        <f>'Tableau demande'!Q11</f>
        <v>O</v>
      </c>
      <c r="O11" s="341" t="str">
        <f>IFERROR($P11+$Q11,"")</f>
        <v/>
      </c>
      <c r="P11" s="342" t="str">
        <f>IFERROR('RA n+2'!H11*$C$1,"")</f>
        <v/>
      </c>
      <c r="Q11" s="343">
        <f>'RA n+2'!I11</f>
        <v>0</v>
      </c>
    </row>
    <row r="12" spans="1:17" x14ac:dyDescent="0.25">
      <c r="A12" s="6">
        <f>'Tableau demande'!A12</f>
        <v>0</v>
      </c>
      <c r="B12" s="92">
        <f>'Tableau demande'!B12</f>
        <v>0</v>
      </c>
      <c r="C12" s="35">
        <f>'Tableau demande'!C12</f>
        <v>0</v>
      </c>
      <c r="D12" s="6" t="str">
        <f>'Tableau demande'!D12</f>
        <v/>
      </c>
      <c r="E12" s="6">
        <f>'Tableau demande'!E12</f>
        <v>0</v>
      </c>
      <c r="F12" s="93" t="str">
        <f>'Tableau demande'!F12</f>
        <v/>
      </c>
      <c r="G12" s="147">
        <f>'Tableau demande'!J12</f>
        <v>0</v>
      </c>
      <c r="H12" s="150">
        <f>'Tableau demande'!K12</f>
        <v>0</v>
      </c>
      <c r="I12" s="150">
        <f>'Tableau demande'!L12</f>
        <v>0</v>
      </c>
      <c r="J12" s="150">
        <f>'Tableau demande'!M12</f>
        <v>0</v>
      </c>
      <c r="K12" s="150">
        <f>'Tableau demande'!N12</f>
        <v>0</v>
      </c>
      <c r="L12" s="150">
        <f>'Tableau demande'!O12</f>
        <v>0</v>
      </c>
      <c r="M12" s="150">
        <f>'Tableau demande'!P12</f>
        <v>0</v>
      </c>
      <c r="N12" s="151">
        <f>'Tableau demande'!Q12</f>
        <v>0</v>
      </c>
      <c r="O12" s="90" t="str">
        <f t="shared" ref="O12:O60" si="0">IFERROR($P12+$Q12,"")</f>
        <v/>
      </c>
      <c r="P12" s="156" t="str">
        <f>IFERROR('RA n+2'!H12*$C$1,"")</f>
        <v/>
      </c>
      <c r="Q12" s="170">
        <f>'RA n+2'!I12</f>
        <v>0</v>
      </c>
    </row>
    <row r="13" spans="1:17" x14ac:dyDescent="0.25">
      <c r="A13" s="6">
        <f>'Tableau demande'!A13</f>
        <v>0</v>
      </c>
      <c r="B13" s="92">
        <f>'Tableau demande'!B13</f>
        <v>0</v>
      </c>
      <c r="C13" s="35">
        <f>'Tableau demande'!C13</f>
        <v>0</v>
      </c>
      <c r="D13" s="6" t="str">
        <f>'Tableau demande'!D13</f>
        <v/>
      </c>
      <c r="E13" s="6">
        <f>'Tableau demande'!E13</f>
        <v>0</v>
      </c>
      <c r="F13" s="93" t="str">
        <f>'Tableau demande'!F13</f>
        <v/>
      </c>
      <c r="G13" s="147">
        <f>'Tableau demande'!J13</f>
        <v>0</v>
      </c>
      <c r="H13" s="150">
        <f>'Tableau demande'!K13</f>
        <v>0</v>
      </c>
      <c r="I13" s="150">
        <f>'Tableau demande'!L13</f>
        <v>0</v>
      </c>
      <c r="J13" s="150">
        <f>'Tableau demande'!M13</f>
        <v>0</v>
      </c>
      <c r="K13" s="150">
        <f>'Tableau demande'!N13</f>
        <v>0</v>
      </c>
      <c r="L13" s="150">
        <f>'Tableau demande'!O13</f>
        <v>0</v>
      </c>
      <c r="M13" s="150">
        <f>'Tableau demande'!P13</f>
        <v>0</v>
      </c>
      <c r="N13" s="151">
        <f>'Tableau demande'!Q13</f>
        <v>0</v>
      </c>
      <c r="O13" s="90" t="str">
        <f t="shared" si="0"/>
        <v/>
      </c>
      <c r="P13" s="156" t="str">
        <f>IFERROR('RA n+2'!H13*$C$1,"")</f>
        <v/>
      </c>
      <c r="Q13" s="170">
        <f>'RA n+2'!I13</f>
        <v>0</v>
      </c>
    </row>
    <row r="14" spans="1:17" x14ac:dyDescent="0.25">
      <c r="A14" s="6">
        <f>'Tableau demande'!A14</f>
        <v>0</v>
      </c>
      <c r="B14" s="92">
        <f>'Tableau demande'!B14</f>
        <v>0</v>
      </c>
      <c r="C14" s="35">
        <f>'Tableau demande'!C14</f>
        <v>0</v>
      </c>
      <c r="D14" s="6" t="str">
        <f>'Tableau demande'!D14</f>
        <v/>
      </c>
      <c r="E14" s="6">
        <f>'Tableau demande'!E14</f>
        <v>0</v>
      </c>
      <c r="F14" s="93">
        <f>'Tableau demande'!F14</f>
        <v>0</v>
      </c>
      <c r="G14" s="147">
        <f>'Tableau demande'!J14</f>
        <v>0</v>
      </c>
      <c r="H14" s="150">
        <f>'Tableau demande'!K14</f>
        <v>0</v>
      </c>
      <c r="I14" s="150">
        <f>'Tableau demande'!L14</f>
        <v>0</v>
      </c>
      <c r="J14" s="150">
        <f>'Tableau demande'!M14</f>
        <v>0</v>
      </c>
      <c r="K14" s="150">
        <f>'Tableau demande'!N14</f>
        <v>0</v>
      </c>
      <c r="L14" s="150">
        <f>'Tableau demande'!O14</f>
        <v>0</v>
      </c>
      <c r="M14" s="150">
        <f>'Tableau demande'!P14</f>
        <v>0</v>
      </c>
      <c r="N14" s="151">
        <f>'Tableau demande'!Q14</f>
        <v>0</v>
      </c>
      <c r="O14" s="90" t="str">
        <f t="shared" si="0"/>
        <v/>
      </c>
      <c r="P14" s="156" t="str">
        <f>IFERROR('RA n+2'!H14*$C$1,"")</f>
        <v/>
      </c>
      <c r="Q14" s="170">
        <f>'RA n+2'!I14</f>
        <v>0</v>
      </c>
    </row>
    <row r="15" spans="1:17" x14ac:dyDescent="0.25">
      <c r="A15" s="6">
        <f>'Tableau demande'!A15</f>
        <v>0</v>
      </c>
      <c r="B15" s="92">
        <f>'Tableau demande'!B15</f>
        <v>0</v>
      </c>
      <c r="C15" s="35">
        <f>'Tableau demande'!C15</f>
        <v>0</v>
      </c>
      <c r="D15" s="6" t="str">
        <f>'Tableau demande'!D15</f>
        <v/>
      </c>
      <c r="E15" s="6">
        <f>'Tableau demande'!E15</f>
        <v>0</v>
      </c>
      <c r="F15" s="93" t="str">
        <f>'Tableau demande'!F15</f>
        <v/>
      </c>
      <c r="G15" s="147">
        <f>'Tableau demande'!J15</f>
        <v>0</v>
      </c>
      <c r="H15" s="150">
        <f>'Tableau demande'!K15</f>
        <v>0</v>
      </c>
      <c r="I15" s="150">
        <f>'Tableau demande'!L15</f>
        <v>0</v>
      </c>
      <c r="J15" s="150">
        <f>'Tableau demande'!M15</f>
        <v>0</v>
      </c>
      <c r="K15" s="150">
        <f>'Tableau demande'!N15</f>
        <v>0</v>
      </c>
      <c r="L15" s="150">
        <f>'Tableau demande'!O15</f>
        <v>0</v>
      </c>
      <c r="M15" s="150">
        <f>'Tableau demande'!P15</f>
        <v>0</v>
      </c>
      <c r="N15" s="151">
        <f>'Tableau demande'!Q15</f>
        <v>0</v>
      </c>
      <c r="O15" s="90" t="str">
        <f t="shared" si="0"/>
        <v/>
      </c>
      <c r="P15" s="156" t="str">
        <f>IFERROR('RA n+2'!H15*$C$1,"")</f>
        <v/>
      </c>
      <c r="Q15" s="170">
        <f>'RA n+2'!I15</f>
        <v>0</v>
      </c>
    </row>
    <row r="16" spans="1:17" x14ac:dyDescent="0.25">
      <c r="A16" s="6">
        <f>'Tableau demande'!A16</f>
        <v>0</v>
      </c>
      <c r="B16" s="92">
        <f>'Tableau demande'!B16</f>
        <v>0</v>
      </c>
      <c r="C16" s="35">
        <f>'Tableau demande'!C16</f>
        <v>0</v>
      </c>
      <c r="D16" s="6" t="str">
        <f>'Tableau demande'!D16</f>
        <v/>
      </c>
      <c r="E16" s="6">
        <f>'Tableau demande'!E16</f>
        <v>0</v>
      </c>
      <c r="F16" s="93" t="str">
        <f>'Tableau demande'!F16</f>
        <v/>
      </c>
      <c r="G16" s="147">
        <f>'Tableau demande'!J16</f>
        <v>0</v>
      </c>
      <c r="H16" s="150">
        <f>'Tableau demande'!K16</f>
        <v>0</v>
      </c>
      <c r="I16" s="150">
        <f>'Tableau demande'!L16</f>
        <v>0</v>
      </c>
      <c r="J16" s="150">
        <f>'Tableau demande'!M16</f>
        <v>0</v>
      </c>
      <c r="K16" s="150">
        <f>'Tableau demande'!N16</f>
        <v>0</v>
      </c>
      <c r="L16" s="150">
        <f>'Tableau demande'!O16</f>
        <v>0</v>
      </c>
      <c r="M16" s="150">
        <f>'Tableau demande'!P16</f>
        <v>0</v>
      </c>
      <c r="N16" s="151">
        <f>'Tableau demande'!Q16</f>
        <v>0</v>
      </c>
      <c r="O16" s="90" t="str">
        <f t="shared" si="0"/>
        <v/>
      </c>
      <c r="P16" s="156" t="str">
        <f>IFERROR('RA n+2'!H16*$C$1,"")</f>
        <v/>
      </c>
      <c r="Q16" s="170">
        <f>'RA n+2'!I16</f>
        <v>0</v>
      </c>
    </row>
    <row r="17" spans="1:17" x14ac:dyDescent="0.25">
      <c r="A17" s="6">
        <f>'Tableau demande'!A17</f>
        <v>0</v>
      </c>
      <c r="B17" s="92">
        <f>'Tableau demande'!B17</f>
        <v>0</v>
      </c>
      <c r="C17" s="35">
        <f>'Tableau demande'!C17</f>
        <v>0</v>
      </c>
      <c r="D17" s="6" t="str">
        <f>'Tableau demande'!D17</f>
        <v/>
      </c>
      <c r="E17" s="6">
        <f>'Tableau demande'!E17</f>
        <v>0</v>
      </c>
      <c r="F17" s="93" t="str">
        <f>'Tableau demande'!F17</f>
        <v/>
      </c>
      <c r="G17" s="147">
        <f>'Tableau demande'!J17</f>
        <v>0</v>
      </c>
      <c r="H17" s="150">
        <f>'Tableau demande'!K17</f>
        <v>0</v>
      </c>
      <c r="I17" s="150">
        <f>'Tableau demande'!L17</f>
        <v>0</v>
      </c>
      <c r="J17" s="150">
        <f>'Tableau demande'!M17</f>
        <v>0</v>
      </c>
      <c r="K17" s="150">
        <f>'Tableau demande'!N17</f>
        <v>0</v>
      </c>
      <c r="L17" s="150">
        <f>'Tableau demande'!O17</f>
        <v>0</v>
      </c>
      <c r="M17" s="150">
        <f>'Tableau demande'!P17</f>
        <v>0</v>
      </c>
      <c r="N17" s="151">
        <f>'Tableau demande'!Q17</f>
        <v>0</v>
      </c>
      <c r="O17" s="90" t="str">
        <f t="shared" si="0"/>
        <v/>
      </c>
      <c r="P17" s="156" t="str">
        <f>IFERROR('RA n+2'!H17*$C$1,"")</f>
        <v/>
      </c>
      <c r="Q17" s="170">
        <f>'RA n+2'!I17</f>
        <v>0</v>
      </c>
    </row>
    <row r="18" spans="1:17" x14ac:dyDescent="0.25">
      <c r="A18" s="6">
        <f>'Tableau demande'!A18</f>
        <v>0</v>
      </c>
      <c r="B18" s="92">
        <f>'Tableau demande'!B18</f>
        <v>0</v>
      </c>
      <c r="C18" s="35">
        <f>'Tableau demande'!C18</f>
        <v>0</v>
      </c>
      <c r="D18" s="6" t="str">
        <f>'Tableau demande'!D18</f>
        <v/>
      </c>
      <c r="E18" s="6">
        <f>'Tableau demande'!E18</f>
        <v>0</v>
      </c>
      <c r="F18" s="93" t="str">
        <f>'Tableau demande'!F18</f>
        <v/>
      </c>
      <c r="G18" s="147">
        <f>'Tableau demande'!J18</f>
        <v>0</v>
      </c>
      <c r="H18" s="150">
        <f>'Tableau demande'!K18</f>
        <v>0</v>
      </c>
      <c r="I18" s="150">
        <f>'Tableau demande'!L18</f>
        <v>0</v>
      </c>
      <c r="J18" s="150">
        <f>'Tableau demande'!M18</f>
        <v>0</v>
      </c>
      <c r="K18" s="150">
        <f>'Tableau demande'!N18</f>
        <v>0</v>
      </c>
      <c r="L18" s="150">
        <f>'Tableau demande'!O18</f>
        <v>0</v>
      </c>
      <c r="M18" s="150">
        <f>'Tableau demande'!P18</f>
        <v>0</v>
      </c>
      <c r="N18" s="151">
        <f>'Tableau demande'!Q18</f>
        <v>0</v>
      </c>
      <c r="O18" s="90" t="str">
        <f t="shared" si="0"/>
        <v/>
      </c>
      <c r="P18" s="156" t="str">
        <f>IFERROR('RA n+2'!H18*$C$1,"")</f>
        <v/>
      </c>
      <c r="Q18" s="170">
        <f>'RA n+2'!I18</f>
        <v>0</v>
      </c>
    </row>
    <row r="19" spans="1:17" x14ac:dyDescent="0.25">
      <c r="A19" s="6">
        <f>'Tableau demande'!A19</f>
        <v>0</v>
      </c>
      <c r="B19" s="92">
        <f>'Tableau demande'!B19</f>
        <v>0</v>
      </c>
      <c r="C19" s="35">
        <f>'Tableau demande'!C19</f>
        <v>0</v>
      </c>
      <c r="D19" s="6" t="str">
        <f>'Tableau demande'!D19</f>
        <v/>
      </c>
      <c r="E19" s="6">
        <f>'Tableau demande'!E19</f>
        <v>0</v>
      </c>
      <c r="F19" s="93" t="str">
        <f>'Tableau demande'!F19</f>
        <v/>
      </c>
      <c r="G19" s="147">
        <f>'Tableau demande'!J19</f>
        <v>0</v>
      </c>
      <c r="H19" s="150">
        <f>'Tableau demande'!K19</f>
        <v>0</v>
      </c>
      <c r="I19" s="150">
        <f>'Tableau demande'!L19</f>
        <v>0</v>
      </c>
      <c r="J19" s="150">
        <f>'Tableau demande'!M19</f>
        <v>0</v>
      </c>
      <c r="K19" s="150">
        <f>'Tableau demande'!N19</f>
        <v>0</v>
      </c>
      <c r="L19" s="150">
        <f>'Tableau demande'!O19</f>
        <v>0</v>
      </c>
      <c r="M19" s="150">
        <f>'Tableau demande'!P19</f>
        <v>0</v>
      </c>
      <c r="N19" s="151">
        <f>'Tableau demande'!Q19</f>
        <v>0</v>
      </c>
      <c r="O19" s="90" t="str">
        <f t="shared" si="0"/>
        <v/>
      </c>
      <c r="P19" s="156" t="str">
        <f>IFERROR('RA n+2'!H19*$C$1,"")</f>
        <v/>
      </c>
      <c r="Q19" s="170">
        <f>'RA n+2'!I19</f>
        <v>0</v>
      </c>
    </row>
    <row r="20" spans="1:17" x14ac:dyDescent="0.25">
      <c r="A20" s="6">
        <f>'Tableau demande'!A20</f>
        <v>0</v>
      </c>
      <c r="B20" s="92">
        <f>'Tableau demande'!B20</f>
        <v>0</v>
      </c>
      <c r="C20" s="35">
        <f>'Tableau demande'!C20</f>
        <v>0</v>
      </c>
      <c r="D20" s="6" t="str">
        <f>'Tableau demande'!D20</f>
        <v/>
      </c>
      <c r="E20" s="6">
        <f>'Tableau demande'!E20</f>
        <v>0</v>
      </c>
      <c r="F20" s="93" t="str">
        <f>'Tableau demande'!F20</f>
        <v/>
      </c>
      <c r="G20" s="147">
        <f>'Tableau demande'!J20</f>
        <v>0</v>
      </c>
      <c r="H20" s="150">
        <f>'Tableau demande'!K20</f>
        <v>0</v>
      </c>
      <c r="I20" s="150">
        <f>'Tableau demande'!L20</f>
        <v>0</v>
      </c>
      <c r="J20" s="150">
        <f>'Tableau demande'!M20</f>
        <v>0</v>
      </c>
      <c r="K20" s="150">
        <f>'Tableau demande'!N20</f>
        <v>0</v>
      </c>
      <c r="L20" s="150">
        <f>'Tableau demande'!O20</f>
        <v>0</v>
      </c>
      <c r="M20" s="150">
        <f>'Tableau demande'!P20</f>
        <v>0</v>
      </c>
      <c r="N20" s="151">
        <f>'Tableau demande'!Q20</f>
        <v>0</v>
      </c>
      <c r="O20" s="90" t="str">
        <f t="shared" si="0"/>
        <v/>
      </c>
      <c r="P20" s="156" t="str">
        <f>IFERROR('RA n+2'!H20*$C$1,"")</f>
        <v/>
      </c>
      <c r="Q20" s="170">
        <f>'RA n+2'!I20</f>
        <v>0</v>
      </c>
    </row>
    <row r="21" spans="1:17" x14ac:dyDescent="0.25">
      <c r="A21" s="6">
        <f>'Tableau demande'!A21</f>
        <v>0</v>
      </c>
      <c r="B21" s="92">
        <f>'Tableau demande'!B21</f>
        <v>0</v>
      </c>
      <c r="C21" s="35">
        <f>'Tableau demande'!C21</f>
        <v>0</v>
      </c>
      <c r="D21" s="6" t="str">
        <f>'Tableau demande'!D21</f>
        <v/>
      </c>
      <c r="E21" s="6">
        <f>'Tableau demande'!E21</f>
        <v>0</v>
      </c>
      <c r="F21" s="93" t="str">
        <f>'Tableau demande'!F21</f>
        <v/>
      </c>
      <c r="G21" s="147">
        <f>'Tableau demande'!J21</f>
        <v>0</v>
      </c>
      <c r="H21" s="150">
        <f>'Tableau demande'!K21</f>
        <v>0</v>
      </c>
      <c r="I21" s="150">
        <f>'Tableau demande'!L21</f>
        <v>0</v>
      </c>
      <c r="J21" s="150">
        <f>'Tableau demande'!M21</f>
        <v>0</v>
      </c>
      <c r="K21" s="150">
        <f>'Tableau demande'!N21</f>
        <v>0</v>
      </c>
      <c r="L21" s="150">
        <f>'Tableau demande'!O21</f>
        <v>0</v>
      </c>
      <c r="M21" s="150">
        <f>'Tableau demande'!P21</f>
        <v>0</v>
      </c>
      <c r="N21" s="151">
        <f>'Tableau demande'!Q21</f>
        <v>0</v>
      </c>
      <c r="O21" s="90" t="str">
        <f t="shared" si="0"/>
        <v/>
      </c>
      <c r="P21" s="156" t="str">
        <f>IFERROR('RA n+2'!H21*$C$1,"")</f>
        <v/>
      </c>
      <c r="Q21" s="170">
        <f>'RA n+2'!I21</f>
        <v>0</v>
      </c>
    </row>
    <row r="22" spans="1:17" x14ac:dyDescent="0.25">
      <c r="A22" s="6">
        <f>'Tableau demande'!A22</f>
        <v>0</v>
      </c>
      <c r="B22" s="92">
        <f>'Tableau demande'!B22</f>
        <v>0</v>
      </c>
      <c r="C22" s="35">
        <f>'Tableau demande'!C22</f>
        <v>0</v>
      </c>
      <c r="D22" s="6" t="str">
        <f>'Tableau demande'!D22</f>
        <v/>
      </c>
      <c r="E22" s="6">
        <f>'Tableau demande'!E22</f>
        <v>0</v>
      </c>
      <c r="F22" s="93" t="str">
        <f>'Tableau demande'!F22</f>
        <v/>
      </c>
      <c r="G22" s="147">
        <f>'Tableau demande'!J22</f>
        <v>0</v>
      </c>
      <c r="H22" s="150">
        <f>'Tableau demande'!K22</f>
        <v>0</v>
      </c>
      <c r="I22" s="150">
        <f>'Tableau demande'!L22</f>
        <v>0</v>
      </c>
      <c r="J22" s="150">
        <f>'Tableau demande'!M22</f>
        <v>0</v>
      </c>
      <c r="K22" s="150">
        <f>'Tableau demande'!N22</f>
        <v>0</v>
      </c>
      <c r="L22" s="150">
        <f>'Tableau demande'!O22</f>
        <v>0</v>
      </c>
      <c r="M22" s="150">
        <f>'Tableau demande'!P22</f>
        <v>0</v>
      </c>
      <c r="N22" s="151">
        <f>'Tableau demande'!Q22</f>
        <v>0</v>
      </c>
      <c r="O22" s="90" t="str">
        <f t="shared" si="0"/>
        <v/>
      </c>
      <c r="P22" s="156" t="str">
        <f>IFERROR('RA n+2'!H22*$C$1,"")</f>
        <v/>
      </c>
      <c r="Q22" s="170">
        <f>'RA n+2'!I22</f>
        <v>0</v>
      </c>
    </row>
    <row r="23" spans="1:17" x14ac:dyDescent="0.25">
      <c r="A23" s="6">
        <f>'Tableau demande'!A23</f>
        <v>0</v>
      </c>
      <c r="B23" s="92">
        <f>'Tableau demande'!B23</f>
        <v>0</v>
      </c>
      <c r="C23" s="35">
        <f>'Tableau demande'!C23</f>
        <v>0</v>
      </c>
      <c r="D23" s="6" t="str">
        <f>'Tableau demande'!D23</f>
        <v/>
      </c>
      <c r="E23" s="6">
        <f>'Tableau demande'!E23</f>
        <v>0</v>
      </c>
      <c r="F23" s="93" t="str">
        <f>'Tableau demande'!F23</f>
        <v/>
      </c>
      <c r="G23" s="147">
        <f>'Tableau demande'!J23</f>
        <v>0</v>
      </c>
      <c r="H23" s="150">
        <f>'Tableau demande'!K23</f>
        <v>0</v>
      </c>
      <c r="I23" s="150">
        <f>'Tableau demande'!L23</f>
        <v>0</v>
      </c>
      <c r="J23" s="150">
        <f>'Tableau demande'!M23</f>
        <v>0</v>
      </c>
      <c r="K23" s="150">
        <f>'Tableau demande'!N23</f>
        <v>0</v>
      </c>
      <c r="L23" s="150">
        <f>'Tableau demande'!O23</f>
        <v>0</v>
      </c>
      <c r="M23" s="150">
        <f>'Tableau demande'!P23</f>
        <v>0</v>
      </c>
      <c r="N23" s="151">
        <f>'Tableau demande'!Q23</f>
        <v>0</v>
      </c>
      <c r="O23" s="90" t="str">
        <f t="shared" si="0"/>
        <v/>
      </c>
      <c r="P23" s="156" t="str">
        <f>IFERROR('RA n+2'!H23*$C$1,"")</f>
        <v/>
      </c>
      <c r="Q23" s="170">
        <f>'RA n+2'!I23</f>
        <v>0</v>
      </c>
    </row>
    <row r="24" spans="1:17" x14ac:dyDescent="0.25">
      <c r="A24" s="6">
        <f>'Tableau demande'!A24</f>
        <v>0</v>
      </c>
      <c r="B24" s="92">
        <f>'Tableau demande'!B24</f>
        <v>0</v>
      </c>
      <c r="C24" s="35">
        <f>'Tableau demande'!C24</f>
        <v>0</v>
      </c>
      <c r="D24" s="6" t="str">
        <f>'Tableau demande'!D24</f>
        <v/>
      </c>
      <c r="E24" s="6">
        <f>'Tableau demande'!E24</f>
        <v>0</v>
      </c>
      <c r="F24" s="93" t="str">
        <f>'Tableau demande'!F24</f>
        <v/>
      </c>
      <c r="G24" s="147">
        <f>'Tableau demande'!J24</f>
        <v>0</v>
      </c>
      <c r="H24" s="150">
        <f>'Tableau demande'!K24</f>
        <v>0</v>
      </c>
      <c r="I24" s="150">
        <f>'Tableau demande'!L24</f>
        <v>0</v>
      </c>
      <c r="J24" s="150">
        <f>'Tableau demande'!M24</f>
        <v>0</v>
      </c>
      <c r="K24" s="150">
        <f>'Tableau demande'!N24</f>
        <v>0</v>
      </c>
      <c r="L24" s="150">
        <f>'Tableau demande'!O24</f>
        <v>0</v>
      </c>
      <c r="M24" s="150">
        <f>'Tableau demande'!P24</f>
        <v>0</v>
      </c>
      <c r="N24" s="151">
        <f>'Tableau demande'!Q24</f>
        <v>0</v>
      </c>
      <c r="O24" s="90" t="str">
        <f t="shared" si="0"/>
        <v/>
      </c>
      <c r="P24" s="156" t="str">
        <f>IFERROR('RA n+2'!H24*$C$1,"")</f>
        <v/>
      </c>
      <c r="Q24" s="170">
        <f>'RA n+2'!I24</f>
        <v>0</v>
      </c>
    </row>
    <row r="25" spans="1:17" x14ac:dyDescent="0.25">
      <c r="A25" s="6">
        <f>'Tableau demande'!A25</f>
        <v>0</v>
      </c>
      <c r="B25" s="92">
        <f>'Tableau demande'!B25</f>
        <v>0</v>
      </c>
      <c r="C25" s="35">
        <f>'Tableau demande'!C25</f>
        <v>0</v>
      </c>
      <c r="D25" s="6" t="str">
        <f>'Tableau demande'!D25</f>
        <v/>
      </c>
      <c r="E25" s="6">
        <f>'Tableau demande'!E25</f>
        <v>0</v>
      </c>
      <c r="F25" s="93" t="str">
        <f>'Tableau demande'!F25</f>
        <v/>
      </c>
      <c r="G25" s="147">
        <f>'Tableau demande'!J25</f>
        <v>0</v>
      </c>
      <c r="H25" s="150">
        <f>'Tableau demande'!K25</f>
        <v>0</v>
      </c>
      <c r="I25" s="150">
        <f>'Tableau demande'!L25</f>
        <v>0</v>
      </c>
      <c r="J25" s="150">
        <f>'Tableau demande'!M25</f>
        <v>0</v>
      </c>
      <c r="K25" s="150">
        <f>'Tableau demande'!N25</f>
        <v>0</v>
      </c>
      <c r="L25" s="150">
        <f>'Tableau demande'!O25</f>
        <v>0</v>
      </c>
      <c r="M25" s="150">
        <f>'Tableau demande'!P25</f>
        <v>0</v>
      </c>
      <c r="N25" s="151">
        <f>'Tableau demande'!Q25</f>
        <v>0</v>
      </c>
      <c r="O25" s="90" t="str">
        <f t="shared" si="0"/>
        <v/>
      </c>
      <c r="P25" s="156" t="str">
        <f>IFERROR('RA n+2'!H25*$C$1,"")</f>
        <v/>
      </c>
      <c r="Q25" s="170">
        <f>'RA n+2'!I25</f>
        <v>0</v>
      </c>
    </row>
    <row r="26" spans="1:17" x14ac:dyDescent="0.25">
      <c r="A26" s="6">
        <f>'Tableau demande'!A26</f>
        <v>0</v>
      </c>
      <c r="B26" s="92">
        <f>'Tableau demande'!B26</f>
        <v>0</v>
      </c>
      <c r="C26" s="35">
        <f>'Tableau demande'!C26</f>
        <v>0</v>
      </c>
      <c r="D26" s="6" t="str">
        <f>'Tableau demande'!D26</f>
        <v/>
      </c>
      <c r="E26" s="6">
        <f>'Tableau demande'!E26</f>
        <v>0</v>
      </c>
      <c r="F26" s="93" t="str">
        <f>'Tableau demande'!F26</f>
        <v/>
      </c>
      <c r="G26" s="147">
        <f>'Tableau demande'!J26</f>
        <v>0</v>
      </c>
      <c r="H26" s="150">
        <f>'Tableau demande'!K26</f>
        <v>0</v>
      </c>
      <c r="I26" s="150">
        <f>'Tableau demande'!L26</f>
        <v>0</v>
      </c>
      <c r="J26" s="150">
        <f>'Tableau demande'!M26</f>
        <v>0</v>
      </c>
      <c r="K26" s="150">
        <f>'Tableau demande'!N26</f>
        <v>0</v>
      </c>
      <c r="L26" s="150">
        <f>'Tableau demande'!O26</f>
        <v>0</v>
      </c>
      <c r="M26" s="150">
        <f>'Tableau demande'!P26</f>
        <v>0</v>
      </c>
      <c r="N26" s="151">
        <f>'Tableau demande'!Q26</f>
        <v>0</v>
      </c>
      <c r="O26" s="90" t="str">
        <f t="shared" si="0"/>
        <v/>
      </c>
      <c r="P26" s="156" t="str">
        <f>IFERROR('RA n+2'!H26*$C$1,"")</f>
        <v/>
      </c>
      <c r="Q26" s="170">
        <f>'RA n+2'!I26</f>
        <v>0</v>
      </c>
    </row>
    <row r="27" spans="1:17" x14ac:dyDescent="0.25">
      <c r="A27" s="6">
        <f>'Tableau demande'!A27</f>
        <v>0</v>
      </c>
      <c r="B27" s="92">
        <f>'Tableau demande'!B27</f>
        <v>0</v>
      </c>
      <c r="C27" s="35">
        <f>'Tableau demande'!C27</f>
        <v>0</v>
      </c>
      <c r="D27" s="6" t="str">
        <f>'Tableau demande'!D27</f>
        <v/>
      </c>
      <c r="E27" s="6">
        <f>'Tableau demande'!E27</f>
        <v>0</v>
      </c>
      <c r="F27" s="93" t="str">
        <f>'Tableau demande'!F27</f>
        <v/>
      </c>
      <c r="G27" s="147">
        <f>'Tableau demande'!J27</f>
        <v>0</v>
      </c>
      <c r="H27" s="150">
        <f>'Tableau demande'!K27</f>
        <v>0</v>
      </c>
      <c r="I27" s="150">
        <f>'Tableau demande'!L27</f>
        <v>0</v>
      </c>
      <c r="J27" s="150">
        <f>'Tableau demande'!M27</f>
        <v>0</v>
      </c>
      <c r="K27" s="150">
        <f>'Tableau demande'!N27</f>
        <v>0</v>
      </c>
      <c r="L27" s="150">
        <f>'Tableau demande'!O27</f>
        <v>0</v>
      </c>
      <c r="M27" s="150">
        <f>'Tableau demande'!P27</f>
        <v>0</v>
      </c>
      <c r="N27" s="151">
        <f>'Tableau demande'!Q27</f>
        <v>0</v>
      </c>
      <c r="O27" s="90" t="str">
        <f t="shared" si="0"/>
        <v/>
      </c>
      <c r="P27" s="156" t="str">
        <f>IFERROR('RA n+2'!H27*$C$1,"")</f>
        <v/>
      </c>
      <c r="Q27" s="170">
        <f>'RA n+2'!I27</f>
        <v>0</v>
      </c>
    </row>
    <row r="28" spans="1:17" x14ac:dyDescent="0.25">
      <c r="A28" s="6">
        <f>'Tableau demande'!A28</f>
        <v>0</v>
      </c>
      <c r="B28" s="92">
        <f>'Tableau demande'!B28</f>
        <v>0</v>
      </c>
      <c r="C28" s="35">
        <f>'Tableau demande'!C28</f>
        <v>0</v>
      </c>
      <c r="D28" s="6" t="str">
        <f>'Tableau demande'!D28</f>
        <v/>
      </c>
      <c r="E28" s="6">
        <f>'Tableau demande'!E28</f>
        <v>0</v>
      </c>
      <c r="F28" s="93" t="str">
        <f>'Tableau demande'!F28</f>
        <v/>
      </c>
      <c r="G28" s="147">
        <f>'Tableau demande'!J28</f>
        <v>0</v>
      </c>
      <c r="H28" s="150">
        <f>'Tableau demande'!K28</f>
        <v>0</v>
      </c>
      <c r="I28" s="150">
        <f>'Tableau demande'!L28</f>
        <v>0</v>
      </c>
      <c r="J28" s="150">
        <f>'Tableau demande'!M28</f>
        <v>0</v>
      </c>
      <c r="K28" s="150">
        <f>'Tableau demande'!N28</f>
        <v>0</v>
      </c>
      <c r="L28" s="150">
        <f>'Tableau demande'!O28</f>
        <v>0</v>
      </c>
      <c r="M28" s="150">
        <f>'Tableau demande'!P28</f>
        <v>0</v>
      </c>
      <c r="N28" s="151">
        <f>'Tableau demande'!Q28</f>
        <v>0</v>
      </c>
      <c r="O28" s="90" t="str">
        <f t="shared" si="0"/>
        <v/>
      </c>
      <c r="P28" s="156" t="str">
        <f>IFERROR('RA n+2'!H28*$C$1,"")</f>
        <v/>
      </c>
      <c r="Q28" s="170">
        <f>'RA n+2'!I28</f>
        <v>0</v>
      </c>
    </row>
    <row r="29" spans="1:17" x14ac:dyDescent="0.25">
      <c r="A29" s="6">
        <f>'Tableau demande'!A29</f>
        <v>0</v>
      </c>
      <c r="B29" s="92">
        <f>'Tableau demande'!B29</f>
        <v>0</v>
      </c>
      <c r="C29" s="35">
        <f>'Tableau demande'!C29</f>
        <v>0</v>
      </c>
      <c r="D29" s="6" t="str">
        <f>'Tableau demande'!D29</f>
        <v/>
      </c>
      <c r="E29" s="6">
        <f>'Tableau demande'!E29</f>
        <v>0</v>
      </c>
      <c r="F29" s="93" t="str">
        <f>'Tableau demande'!F29</f>
        <v/>
      </c>
      <c r="G29" s="147">
        <f>'Tableau demande'!J29</f>
        <v>0</v>
      </c>
      <c r="H29" s="150">
        <f>'Tableau demande'!K29</f>
        <v>0</v>
      </c>
      <c r="I29" s="150">
        <f>'Tableau demande'!L29</f>
        <v>0</v>
      </c>
      <c r="J29" s="150">
        <f>'Tableau demande'!M29</f>
        <v>0</v>
      </c>
      <c r="K29" s="150">
        <f>'Tableau demande'!N29</f>
        <v>0</v>
      </c>
      <c r="L29" s="150">
        <f>'Tableau demande'!O29</f>
        <v>0</v>
      </c>
      <c r="M29" s="150">
        <f>'Tableau demande'!P29</f>
        <v>0</v>
      </c>
      <c r="N29" s="151">
        <f>'Tableau demande'!Q29</f>
        <v>0</v>
      </c>
      <c r="O29" s="90" t="str">
        <f t="shared" si="0"/>
        <v/>
      </c>
      <c r="P29" s="156" t="str">
        <f>IFERROR('RA n+2'!H29*$C$1,"")</f>
        <v/>
      </c>
      <c r="Q29" s="170">
        <f>'RA n+2'!I29</f>
        <v>0</v>
      </c>
    </row>
    <row r="30" spans="1:17" x14ac:dyDescent="0.25">
      <c r="A30" s="6">
        <f>'Tableau demande'!A30</f>
        <v>0</v>
      </c>
      <c r="B30" s="92">
        <f>'Tableau demande'!B30</f>
        <v>0</v>
      </c>
      <c r="C30" s="35">
        <f>'Tableau demande'!C30</f>
        <v>0</v>
      </c>
      <c r="D30" s="6" t="str">
        <f>'Tableau demande'!D30</f>
        <v/>
      </c>
      <c r="E30" s="6">
        <f>'Tableau demande'!E30</f>
        <v>0</v>
      </c>
      <c r="F30" s="93" t="str">
        <f>'Tableau demande'!F30</f>
        <v/>
      </c>
      <c r="G30" s="147">
        <f>'Tableau demande'!J30</f>
        <v>0</v>
      </c>
      <c r="H30" s="150">
        <f>'Tableau demande'!K30</f>
        <v>0</v>
      </c>
      <c r="I30" s="150">
        <f>'Tableau demande'!L30</f>
        <v>0</v>
      </c>
      <c r="J30" s="150">
        <f>'Tableau demande'!M30</f>
        <v>0</v>
      </c>
      <c r="K30" s="150">
        <f>'Tableau demande'!N30</f>
        <v>0</v>
      </c>
      <c r="L30" s="150">
        <f>'Tableau demande'!O30</f>
        <v>0</v>
      </c>
      <c r="M30" s="150">
        <f>'Tableau demande'!P30</f>
        <v>0</v>
      </c>
      <c r="N30" s="151">
        <f>'Tableau demande'!Q30</f>
        <v>0</v>
      </c>
      <c r="O30" s="90" t="str">
        <f t="shared" si="0"/>
        <v/>
      </c>
      <c r="P30" s="156" t="str">
        <f>IFERROR('RA n+2'!H30*$C$1,"")</f>
        <v/>
      </c>
      <c r="Q30" s="170">
        <f>'RA n+2'!I30</f>
        <v>0</v>
      </c>
    </row>
    <row r="31" spans="1:17" x14ac:dyDescent="0.25">
      <c r="A31" s="6">
        <f>'Tableau demande'!A31</f>
        <v>0</v>
      </c>
      <c r="B31" s="92">
        <f>'Tableau demande'!B31</f>
        <v>0</v>
      </c>
      <c r="C31" s="35">
        <f>'Tableau demande'!C31</f>
        <v>0</v>
      </c>
      <c r="D31" s="6" t="str">
        <f>'Tableau demande'!D31</f>
        <v/>
      </c>
      <c r="E31" s="6">
        <f>'Tableau demande'!E31</f>
        <v>0</v>
      </c>
      <c r="F31" s="93" t="str">
        <f>'Tableau demande'!F31</f>
        <v/>
      </c>
      <c r="G31" s="147">
        <f>'Tableau demande'!J31</f>
        <v>0</v>
      </c>
      <c r="H31" s="150">
        <f>'Tableau demande'!K31</f>
        <v>0</v>
      </c>
      <c r="I31" s="150">
        <f>'Tableau demande'!L31</f>
        <v>0</v>
      </c>
      <c r="J31" s="150">
        <f>'Tableau demande'!M31</f>
        <v>0</v>
      </c>
      <c r="K31" s="150">
        <f>'Tableau demande'!N31</f>
        <v>0</v>
      </c>
      <c r="L31" s="150">
        <f>'Tableau demande'!O31</f>
        <v>0</v>
      </c>
      <c r="M31" s="150">
        <f>'Tableau demande'!P31</f>
        <v>0</v>
      </c>
      <c r="N31" s="151">
        <f>'Tableau demande'!Q31</f>
        <v>0</v>
      </c>
      <c r="O31" s="90" t="str">
        <f t="shared" si="0"/>
        <v/>
      </c>
      <c r="P31" s="156" t="str">
        <f>IFERROR('RA n+2'!H31*$C$1,"")</f>
        <v/>
      </c>
      <c r="Q31" s="170">
        <f>'RA n+2'!I31</f>
        <v>0</v>
      </c>
    </row>
    <row r="32" spans="1:17" x14ac:dyDescent="0.25">
      <c r="A32" s="6">
        <f>'Tableau demande'!A32</f>
        <v>0</v>
      </c>
      <c r="B32" s="92">
        <f>'Tableau demande'!B32</f>
        <v>0</v>
      </c>
      <c r="C32" s="35">
        <f>'Tableau demande'!C32</f>
        <v>0</v>
      </c>
      <c r="D32" s="6" t="str">
        <f>'Tableau demande'!D32</f>
        <v/>
      </c>
      <c r="E32" s="6">
        <f>'Tableau demande'!E32</f>
        <v>0</v>
      </c>
      <c r="F32" s="93" t="str">
        <f>'Tableau demande'!F32</f>
        <v/>
      </c>
      <c r="G32" s="147">
        <f>'Tableau demande'!J32</f>
        <v>0</v>
      </c>
      <c r="H32" s="150">
        <f>'Tableau demande'!K32</f>
        <v>0</v>
      </c>
      <c r="I32" s="150">
        <f>'Tableau demande'!L32</f>
        <v>0</v>
      </c>
      <c r="J32" s="150">
        <f>'Tableau demande'!M32</f>
        <v>0</v>
      </c>
      <c r="K32" s="150">
        <f>'Tableau demande'!N32</f>
        <v>0</v>
      </c>
      <c r="L32" s="150">
        <f>'Tableau demande'!O32</f>
        <v>0</v>
      </c>
      <c r="M32" s="150">
        <f>'Tableau demande'!P32</f>
        <v>0</v>
      </c>
      <c r="N32" s="151">
        <f>'Tableau demande'!Q32</f>
        <v>0</v>
      </c>
      <c r="O32" s="90" t="str">
        <f t="shared" si="0"/>
        <v/>
      </c>
      <c r="P32" s="156" t="str">
        <f>IFERROR('RA n+2'!H32*$C$1,"")</f>
        <v/>
      </c>
      <c r="Q32" s="170">
        <f>'RA n+2'!I32</f>
        <v>0</v>
      </c>
    </row>
    <row r="33" spans="1:17" x14ac:dyDescent="0.25">
      <c r="A33" s="6">
        <f>'Tableau demande'!A33</f>
        <v>0</v>
      </c>
      <c r="B33" s="92">
        <f>'Tableau demande'!B33</f>
        <v>0</v>
      </c>
      <c r="C33" s="35">
        <f>'Tableau demande'!C33</f>
        <v>0</v>
      </c>
      <c r="D33" s="6" t="str">
        <f>'Tableau demande'!D33</f>
        <v/>
      </c>
      <c r="E33" s="6">
        <f>'Tableau demande'!E33</f>
        <v>0</v>
      </c>
      <c r="F33" s="93" t="str">
        <f>'Tableau demande'!F33</f>
        <v/>
      </c>
      <c r="G33" s="147">
        <f>'Tableau demande'!J33</f>
        <v>0</v>
      </c>
      <c r="H33" s="150">
        <f>'Tableau demande'!K33</f>
        <v>0</v>
      </c>
      <c r="I33" s="150">
        <f>'Tableau demande'!L33</f>
        <v>0</v>
      </c>
      <c r="J33" s="150">
        <f>'Tableau demande'!M33</f>
        <v>0</v>
      </c>
      <c r="K33" s="150">
        <f>'Tableau demande'!N33</f>
        <v>0</v>
      </c>
      <c r="L33" s="150">
        <f>'Tableau demande'!O33</f>
        <v>0</v>
      </c>
      <c r="M33" s="150">
        <f>'Tableau demande'!P33</f>
        <v>0</v>
      </c>
      <c r="N33" s="151">
        <f>'Tableau demande'!Q33</f>
        <v>0</v>
      </c>
      <c r="O33" s="90" t="str">
        <f t="shared" si="0"/>
        <v/>
      </c>
      <c r="P33" s="156" t="str">
        <f>IFERROR('RA n+2'!H33*$C$1,"")</f>
        <v/>
      </c>
      <c r="Q33" s="170">
        <f>'RA n+2'!I33</f>
        <v>0</v>
      </c>
    </row>
    <row r="34" spans="1:17" x14ac:dyDescent="0.25">
      <c r="A34" s="6">
        <f>'Tableau demande'!A34</f>
        <v>0</v>
      </c>
      <c r="B34" s="92">
        <f>'Tableau demande'!B34</f>
        <v>0</v>
      </c>
      <c r="C34" s="35">
        <f>'Tableau demande'!C34</f>
        <v>0</v>
      </c>
      <c r="D34" s="6" t="str">
        <f>'Tableau demande'!D34</f>
        <v/>
      </c>
      <c r="E34" s="6">
        <f>'Tableau demande'!E34</f>
        <v>0</v>
      </c>
      <c r="F34" s="93" t="str">
        <f>'Tableau demande'!F34</f>
        <v/>
      </c>
      <c r="G34" s="147">
        <f>'Tableau demande'!J34</f>
        <v>0</v>
      </c>
      <c r="H34" s="150">
        <f>'Tableau demande'!K34</f>
        <v>0</v>
      </c>
      <c r="I34" s="150">
        <f>'Tableau demande'!L34</f>
        <v>0</v>
      </c>
      <c r="J34" s="150">
        <f>'Tableau demande'!M34</f>
        <v>0</v>
      </c>
      <c r="K34" s="150">
        <f>'Tableau demande'!N34</f>
        <v>0</v>
      </c>
      <c r="L34" s="150">
        <f>'Tableau demande'!O34</f>
        <v>0</v>
      </c>
      <c r="M34" s="150">
        <f>'Tableau demande'!P34</f>
        <v>0</v>
      </c>
      <c r="N34" s="151">
        <f>'Tableau demande'!Q34</f>
        <v>0</v>
      </c>
      <c r="O34" s="90" t="str">
        <f t="shared" si="0"/>
        <v/>
      </c>
      <c r="P34" s="156" t="str">
        <f>IFERROR('RA n+2'!H34*$C$1,"")</f>
        <v/>
      </c>
      <c r="Q34" s="170">
        <f>'RA n+2'!I34</f>
        <v>0</v>
      </c>
    </row>
    <row r="35" spans="1:17" x14ac:dyDescent="0.25">
      <c r="A35" s="6">
        <f>'Tableau demande'!A35</f>
        <v>0</v>
      </c>
      <c r="B35" s="92">
        <f>'Tableau demande'!B35</f>
        <v>0</v>
      </c>
      <c r="C35" s="35">
        <f>'Tableau demande'!C35</f>
        <v>0</v>
      </c>
      <c r="D35" s="6" t="str">
        <f>'Tableau demande'!D35</f>
        <v/>
      </c>
      <c r="E35" s="6">
        <f>'Tableau demande'!E35</f>
        <v>0</v>
      </c>
      <c r="F35" s="93" t="str">
        <f>'Tableau demande'!F35</f>
        <v/>
      </c>
      <c r="G35" s="147">
        <f>'Tableau demande'!J35</f>
        <v>0</v>
      </c>
      <c r="H35" s="150">
        <f>'Tableau demande'!K35</f>
        <v>0</v>
      </c>
      <c r="I35" s="150">
        <f>'Tableau demande'!L35</f>
        <v>0</v>
      </c>
      <c r="J35" s="150">
        <f>'Tableau demande'!M35</f>
        <v>0</v>
      </c>
      <c r="K35" s="150">
        <f>'Tableau demande'!N35</f>
        <v>0</v>
      </c>
      <c r="L35" s="150">
        <f>'Tableau demande'!O35</f>
        <v>0</v>
      </c>
      <c r="M35" s="150">
        <f>'Tableau demande'!P35</f>
        <v>0</v>
      </c>
      <c r="N35" s="151">
        <f>'Tableau demande'!Q35</f>
        <v>0</v>
      </c>
      <c r="O35" s="90" t="str">
        <f t="shared" si="0"/>
        <v/>
      </c>
      <c r="P35" s="156" t="str">
        <f>IFERROR('RA n+2'!H35*$C$1,"")</f>
        <v/>
      </c>
      <c r="Q35" s="170">
        <f>'RA n+2'!I35</f>
        <v>0</v>
      </c>
    </row>
    <row r="36" spans="1:17" x14ac:dyDescent="0.25">
      <c r="A36" s="6">
        <f>'Tableau demande'!A36</f>
        <v>0</v>
      </c>
      <c r="B36" s="92">
        <f>'Tableau demande'!B36</f>
        <v>0</v>
      </c>
      <c r="C36" s="35">
        <f>'Tableau demande'!C36</f>
        <v>0</v>
      </c>
      <c r="D36" s="6" t="str">
        <f>'Tableau demande'!D36</f>
        <v/>
      </c>
      <c r="E36" s="6">
        <f>'Tableau demande'!E36</f>
        <v>0</v>
      </c>
      <c r="F36" s="93" t="str">
        <f>'Tableau demande'!F36</f>
        <v/>
      </c>
      <c r="G36" s="147">
        <f>'Tableau demande'!J36</f>
        <v>0</v>
      </c>
      <c r="H36" s="150">
        <f>'Tableau demande'!K36</f>
        <v>0</v>
      </c>
      <c r="I36" s="150">
        <f>'Tableau demande'!L36</f>
        <v>0</v>
      </c>
      <c r="J36" s="150">
        <f>'Tableau demande'!M36</f>
        <v>0</v>
      </c>
      <c r="K36" s="150">
        <f>'Tableau demande'!N36</f>
        <v>0</v>
      </c>
      <c r="L36" s="150">
        <f>'Tableau demande'!O36</f>
        <v>0</v>
      </c>
      <c r="M36" s="150">
        <f>'Tableau demande'!P36</f>
        <v>0</v>
      </c>
      <c r="N36" s="151">
        <f>'Tableau demande'!Q36</f>
        <v>0</v>
      </c>
      <c r="O36" s="90" t="str">
        <f t="shared" si="0"/>
        <v/>
      </c>
      <c r="P36" s="156" t="str">
        <f>IFERROR('RA n+2'!H36*$C$1,"")</f>
        <v/>
      </c>
      <c r="Q36" s="170">
        <f>'RA n+2'!I36</f>
        <v>0</v>
      </c>
    </row>
    <row r="37" spans="1:17" x14ac:dyDescent="0.25">
      <c r="A37" s="6">
        <f>'Tableau demande'!A37</f>
        <v>0</v>
      </c>
      <c r="B37" s="92">
        <f>'Tableau demande'!B37</f>
        <v>0</v>
      </c>
      <c r="C37" s="35">
        <f>'Tableau demande'!C37</f>
        <v>0</v>
      </c>
      <c r="D37" s="6" t="str">
        <f>'Tableau demande'!D37</f>
        <v/>
      </c>
      <c r="E37" s="6">
        <f>'Tableau demande'!E37</f>
        <v>0</v>
      </c>
      <c r="F37" s="93" t="str">
        <f>'Tableau demande'!F37</f>
        <v/>
      </c>
      <c r="G37" s="147">
        <f>'Tableau demande'!J37</f>
        <v>0</v>
      </c>
      <c r="H37" s="150">
        <f>'Tableau demande'!K37</f>
        <v>0</v>
      </c>
      <c r="I37" s="150">
        <f>'Tableau demande'!L37</f>
        <v>0</v>
      </c>
      <c r="J37" s="150">
        <f>'Tableau demande'!M37</f>
        <v>0</v>
      </c>
      <c r="K37" s="150">
        <f>'Tableau demande'!N37</f>
        <v>0</v>
      </c>
      <c r="L37" s="150">
        <f>'Tableau demande'!O37</f>
        <v>0</v>
      </c>
      <c r="M37" s="150">
        <f>'Tableau demande'!P37</f>
        <v>0</v>
      </c>
      <c r="N37" s="151">
        <f>'Tableau demande'!Q37</f>
        <v>0</v>
      </c>
      <c r="O37" s="90" t="str">
        <f t="shared" si="0"/>
        <v/>
      </c>
      <c r="P37" s="156" t="str">
        <f>IFERROR('RA n+2'!H37*$C$1,"")</f>
        <v/>
      </c>
      <c r="Q37" s="170">
        <f>'RA n+2'!I37</f>
        <v>0</v>
      </c>
    </row>
    <row r="38" spans="1:17" x14ac:dyDescent="0.25">
      <c r="A38" s="6">
        <f>'Tableau demande'!A38</f>
        <v>0</v>
      </c>
      <c r="B38" s="92">
        <f>'Tableau demande'!B38</f>
        <v>0</v>
      </c>
      <c r="C38" s="35">
        <f>'Tableau demande'!C38</f>
        <v>0</v>
      </c>
      <c r="D38" s="6" t="str">
        <f>'Tableau demande'!D38</f>
        <v/>
      </c>
      <c r="E38" s="6">
        <f>'Tableau demande'!E38</f>
        <v>0</v>
      </c>
      <c r="F38" s="93" t="str">
        <f>'Tableau demande'!F38</f>
        <v/>
      </c>
      <c r="G38" s="147">
        <f>'Tableau demande'!J38</f>
        <v>0</v>
      </c>
      <c r="H38" s="150">
        <f>'Tableau demande'!K38</f>
        <v>0</v>
      </c>
      <c r="I38" s="150">
        <f>'Tableau demande'!L38</f>
        <v>0</v>
      </c>
      <c r="J38" s="150">
        <f>'Tableau demande'!M38</f>
        <v>0</v>
      </c>
      <c r="K38" s="150">
        <f>'Tableau demande'!N38</f>
        <v>0</v>
      </c>
      <c r="L38" s="150">
        <f>'Tableau demande'!O38</f>
        <v>0</v>
      </c>
      <c r="M38" s="150">
        <f>'Tableau demande'!P38</f>
        <v>0</v>
      </c>
      <c r="N38" s="151">
        <f>'Tableau demande'!Q38</f>
        <v>0</v>
      </c>
      <c r="O38" s="90" t="str">
        <f t="shared" si="0"/>
        <v/>
      </c>
      <c r="P38" s="156" t="str">
        <f>IFERROR('RA n+2'!H38*$C$1,"")</f>
        <v/>
      </c>
      <c r="Q38" s="170">
        <f>'RA n+2'!I38</f>
        <v>0</v>
      </c>
    </row>
    <row r="39" spans="1:17" x14ac:dyDescent="0.25">
      <c r="A39" s="6">
        <f>'Tableau demande'!A39</f>
        <v>0</v>
      </c>
      <c r="B39" s="92">
        <f>'Tableau demande'!B39</f>
        <v>0</v>
      </c>
      <c r="C39" s="35">
        <f>'Tableau demande'!C39</f>
        <v>0</v>
      </c>
      <c r="D39" s="6" t="str">
        <f>'Tableau demande'!D39</f>
        <v/>
      </c>
      <c r="E39" s="6">
        <f>'Tableau demande'!E39</f>
        <v>0</v>
      </c>
      <c r="F39" s="93" t="str">
        <f>'Tableau demande'!F39</f>
        <v/>
      </c>
      <c r="G39" s="147">
        <f>'Tableau demande'!J39</f>
        <v>0</v>
      </c>
      <c r="H39" s="150">
        <f>'Tableau demande'!K39</f>
        <v>0</v>
      </c>
      <c r="I39" s="150">
        <f>'Tableau demande'!L39</f>
        <v>0</v>
      </c>
      <c r="J39" s="150">
        <f>'Tableau demande'!M39</f>
        <v>0</v>
      </c>
      <c r="K39" s="150">
        <f>'Tableau demande'!N39</f>
        <v>0</v>
      </c>
      <c r="L39" s="150">
        <f>'Tableau demande'!O39</f>
        <v>0</v>
      </c>
      <c r="M39" s="150">
        <f>'Tableau demande'!P39</f>
        <v>0</v>
      </c>
      <c r="N39" s="151">
        <f>'Tableau demande'!Q39</f>
        <v>0</v>
      </c>
      <c r="O39" s="90" t="str">
        <f t="shared" si="0"/>
        <v/>
      </c>
      <c r="P39" s="156" t="str">
        <f>IFERROR('RA n+2'!H39*$C$1,"")</f>
        <v/>
      </c>
      <c r="Q39" s="170">
        <f>'RA n+2'!I39</f>
        <v>0</v>
      </c>
    </row>
    <row r="40" spans="1:17" ht="15" customHeight="1" x14ac:dyDescent="0.25">
      <c r="A40" s="6">
        <f>'Tableau demande'!A40</f>
        <v>0</v>
      </c>
      <c r="B40" s="92">
        <f>'Tableau demande'!B40</f>
        <v>0</v>
      </c>
      <c r="C40" s="35">
        <f>'Tableau demande'!C40</f>
        <v>0</v>
      </c>
      <c r="D40" s="6" t="str">
        <f>'Tableau demande'!D40</f>
        <v/>
      </c>
      <c r="E40" s="6">
        <f>'Tableau demande'!E40</f>
        <v>0</v>
      </c>
      <c r="F40" s="93" t="str">
        <f>'Tableau demande'!F40</f>
        <v/>
      </c>
      <c r="G40" s="147">
        <f>'Tableau demande'!J40</f>
        <v>0</v>
      </c>
      <c r="H40" s="150">
        <f>'Tableau demande'!K40</f>
        <v>0</v>
      </c>
      <c r="I40" s="150">
        <f>'Tableau demande'!L40</f>
        <v>0</v>
      </c>
      <c r="J40" s="150">
        <f>'Tableau demande'!M40</f>
        <v>0</v>
      </c>
      <c r="K40" s="150">
        <f>'Tableau demande'!N40</f>
        <v>0</v>
      </c>
      <c r="L40" s="150">
        <f>'Tableau demande'!O40</f>
        <v>0</v>
      </c>
      <c r="M40" s="150">
        <f>'Tableau demande'!P40</f>
        <v>0</v>
      </c>
      <c r="N40" s="151">
        <f>'Tableau demande'!Q40</f>
        <v>0</v>
      </c>
      <c r="O40" s="90" t="str">
        <f t="shared" si="0"/>
        <v/>
      </c>
      <c r="P40" s="156" t="str">
        <f>IFERROR('RA n+2'!H40*$C$1,"")</f>
        <v/>
      </c>
      <c r="Q40" s="170">
        <f>'RA n+2'!I40</f>
        <v>0</v>
      </c>
    </row>
    <row r="41" spans="1:17" x14ac:dyDescent="0.25">
      <c r="A41" s="6">
        <f>'Tableau demande'!A41</f>
        <v>0</v>
      </c>
      <c r="B41" s="92">
        <f>'Tableau demande'!B41</f>
        <v>0</v>
      </c>
      <c r="C41" s="35">
        <f>'Tableau demande'!C41</f>
        <v>0</v>
      </c>
      <c r="D41" s="6" t="str">
        <f>'Tableau demande'!D41</f>
        <v/>
      </c>
      <c r="E41" s="6">
        <f>'Tableau demande'!E41</f>
        <v>0</v>
      </c>
      <c r="F41" s="93" t="str">
        <f>'Tableau demande'!F41</f>
        <v/>
      </c>
      <c r="G41" s="147">
        <f>'Tableau demande'!J41</f>
        <v>0</v>
      </c>
      <c r="H41" s="150">
        <f>'Tableau demande'!K41</f>
        <v>0</v>
      </c>
      <c r="I41" s="150">
        <f>'Tableau demande'!L41</f>
        <v>0</v>
      </c>
      <c r="J41" s="150">
        <f>'Tableau demande'!M41</f>
        <v>0</v>
      </c>
      <c r="K41" s="150">
        <f>'Tableau demande'!N41</f>
        <v>0</v>
      </c>
      <c r="L41" s="150">
        <f>'Tableau demande'!O41</f>
        <v>0</v>
      </c>
      <c r="M41" s="150">
        <f>'Tableau demande'!P41</f>
        <v>0</v>
      </c>
      <c r="N41" s="151">
        <f>'Tableau demande'!Q41</f>
        <v>0</v>
      </c>
      <c r="O41" s="90" t="str">
        <f t="shared" si="0"/>
        <v/>
      </c>
      <c r="P41" s="156" t="str">
        <f>IFERROR('RA n+2'!H41*$C$1,"")</f>
        <v/>
      </c>
      <c r="Q41" s="170">
        <f>'RA n+2'!I41</f>
        <v>0</v>
      </c>
    </row>
    <row r="42" spans="1:17" x14ac:dyDescent="0.25">
      <c r="A42" s="6">
        <f>'Tableau demande'!A42</f>
        <v>0</v>
      </c>
      <c r="B42" s="92">
        <f>'Tableau demande'!B42</f>
        <v>0</v>
      </c>
      <c r="C42" s="35">
        <f>'Tableau demande'!C42</f>
        <v>0</v>
      </c>
      <c r="D42" s="6" t="str">
        <f>'Tableau demande'!D42</f>
        <v/>
      </c>
      <c r="E42" s="6">
        <f>'Tableau demande'!E42</f>
        <v>0</v>
      </c>
      <c r="F42" s="93" t="str">
        <f>'Tableau demande'!F42</f>
        <v/>
      </c>
      <c r="G42" s="147">
        <f>'Tableau demande'!J42</f>
        <v>0</v>
      </c>
      <c r="H42" s="150">
        <f>'Tableau demande'!K42</f>
        <v>0</v>
      </c>
      <c r="I42" s="150">
        <f>'Tableau demande'!L42</f>
        <v>0</v>
      </c>
      <c r="J42" s="150">
        <f>'Tableau demande'!M42</f>
        <v>0</v>
      </c>
      <c r="K42" s="150">
        <f>'Tableau demande'!N42</f>
        <v>0</v>
      </c>
      <c r="L42" s="150">
        <f>'Tableau demande'!O42</f>
        <v>0</v>
      </c>
      <c r="M42" s="150">
        <f>'Tableau demande'!P42</f>
        <v>0</v>
      </c>
      <c r="N42" s="151">
        <f>'Tableau demande'!Q42</f>
        <v>0</v>
      </c>
      <c r="O42" s="90" t="str">
        <f t="shared" si="0"/>
        <v/>
      </c>
      <c r="P42" s="156" t="str">
        <f>IFERROR('RA n+2'!H42*$C$1,"")</f>
        <v/>
      </c>
      <c r="Q42" s="170">
        <f>'RA n+2'!I42</f>
        <v>0</v>
      </c>
    </row>
    <row r="43" spans="1:17" x14ac:dyDescent="0.25">
      <c r="A43" s="6">
        <f>'Tableau demande'!A43</f>
        <v>0</v>
      </c>
      <c r="B43" s="92">
        <f>'Tableau demande'!B43</f>
        <v>0</v>
      </c>
      <c r="C43" s="35">
        <f>'Tableau demande'!C43</f>
        <v>0</v>
      </c>
      <c r="D43" s="6" t="str">
        <f>'Tableau demande'!D43</f>
        <v/>
      </c>
      <c r="E43" s="6">
        <f>'Tableau demande'!E43</f>
        <v>0</v>
      </c>
      <c r="F43" s="93" t="str">
        <f>'Tableau demande'!F43</f>
        <v/>
      </c>
      <c r="G43" s="147">
        <f>'Tableau demande'!J43</f>
        <v>0</v>
      </c>
      <c r="H43" s="150">
        <f>'Tableau demande'!K43</f>
        <v>0</v>
      </c>
      <c r="I43" s="150">
        <f>'Tableau demande'!L43</f>
        <v>0</v>
      </c>
      <c r="J43" s="150">
        <f>'Tableau demande'!M43</f>
        <v>0</v>
      </c>
      <c r="K43" s="150">
        <f>'Tableau demande'!N43</f>
        <v>0</v>
      </c>
      <c r="L43" s="150">
        <f>'Tableau demande'!O43</f>
        <v>0</v>
      </c>
      <c r="M43" s="150">
        <f>'Tableau demande'!P43</f>
        <v>0</v>
      </c>
      <c r="N43" s="151">
        <f>'Tableau demande'!Q43</f>
        <v>0</v>
      </c>
      <c r="O43" s="90" t="str">
        <f t="shared" si="0"/>
        <v/>
      </c>
      <c r="P43" s="156" t="str">
        <f>IFERROR('RA n+2'!H43*$C$1,"")</f>
        <v/>
      </c>
      <c r="Q43" s="170">
        <f>'RA n+2'!I43</f>
        <v>0</v>
      </c>
    </row>
    <row r="44" spans="1:17" x14ac:dyDescent="0.25">
      <c r="A44" s="6">
        <f>'Tableau demande'!A44</f>
        <v>0</v>
      </c>
      <c r="B44" s="92">
        <f>'Tableau demande'!B44</f>
        <v>0</v>
      </c>
      <c r="C44" s="35">
        <f>'Tableau demande'!C44</f>
        <v>0</v>
      </c>
      <c r="D44" s="6" t="str">
        <f>'Tableau demande'!D44</f>
        <v/>
      </c>
      <c r="E44" s="6">
        <f>'Tableau demande'!E44</f>
        <v>0</v>
      </c>
      <c r="F44" s="93" t="str">
        <f>'Tableau demande'!F44</f>
        <v/>
      </c>
      <c r="G44" s="147">
        <f>'Tableau demande'!J44</f>
        <v>0</v>
      </c>
      <c r="H44" s="150">
        <f>'Tableau demande'!K44</f>
        <v>0</v>
      </c>
      <c r="I44" s="150">
        <f>'Tableau demande'!L44</f>
        <v>0</v>
      </c>
      <c r="J44" s="150">
        <f>'Tableau demande'!M44</f>
        <v>0</v>
      </c>
      <c r="K44" s="150">
        <f>'Tableau demande'!N44</f>
        <v>0</v>
      </c>
      <c r="L44" s="150">
        <f>'Tableau demande'!O44</f>
        <v>0</v>
      </c>
      <c r="M44" s="150">
        <f>'Tableau demande'!P44</f>
        <v>0</v>
      </c>
      <c r="N44" s="151">
        <f>'Tableau demande'!Q44</f>
        <v>0</v>
      </c>
      <c r="O44" s="90" t="str">
        <f t="shared" si="0"/>
        <v/>
      </c>
      <c r="P44" s="156" t="str">
        <f>IFERROR('RA n+2'!H44*$C$1,"")</f>
        <v/>
      </c>
      <c r="Q44" s="170">
        <f>'RA n+2'!I44</f>
        <v>0</v>
      </c>
    </row>
    <row r="45" spans="1:17" x14ac:dyDescent="0.25">
      <c r="A45" s="6">
        <f>'Tableau demande'!A45</f>
        <v>0</v>
      </c>
      <c r="B45" s="92">
        <f>'Tableau demande'!B45</f>
        <v>0</v>
      </c>
      <c r="C45" s="35">
        <f>'Tableau demande'!C45</f>
        <v>0</v>
      </c>
      <c r="D45" s="6" t="str">
        <f>'Tableau demande'!D45</f>
        <v/>
      </c>
      <c r="E45" s="6">
        <f>'Tableau demande'!E45</f>
        <v>0</v>
      </c>
      <c r="F45" s="93" t="str">
        <f>'Tableau demande'!F45</f>
        <v/>
      </c>
      <c r="G45" s="147">
        <f>'Tableau demande'!J45</f>
        <v>0</v>
      </c>
      <c r="H45" s="150">
        <f>'Tableau demande'!K45</f>
        <v>0</v>
      </c>
      <c r="I45" s="150">
        <f>'Tableau demande'!L45</f>
        <v>0</v>
      </c>
      <c r="J45" s="150">
        <f>'Tableau demande'!M45</f>
        <v>0</v>
      </c>
      <c r="K45" s="150">
        <f>'Tableau demande'!N45</f>
        <v>0</v>
      </c>
      <c r="L45" s="150">
        <f>'Tableau demande'!O45</f>
        <v>0</v>
      </c>
      <c r="M45" s="150">
        <f>'Tableau demande'!P45</f>
        <v>0</v>
      </c>
      <c r="N45" s="151">
        <f>'Tableau demande'!Q45</f>
        <v>0</v>
      </c>
      <c r="O45" s="90" t="str">
        <f t="shared" si="0"/>
        <v/>
      </c>
      <c r="P45" s="156" t="str">
        <f>IFERROR('RA n+2'!H45*$C$1,"")</f>
        <v/>
      </c>
      <c r="Q45" s="170">
        <f>'RA n+2'!I45</f>
        <v>0</v>
      </c>
    </row>
    <row r="46" spans="1:17" x14ac:dyDescent="0.25">
      <c r="A46" s="6">
        <f>'Tableau demande'!A46</f>
        <v>0</v>
      </c>
      <c r="B46" s="92">
        <f>'Tableau demande'!B46</f>
        <v>0</v>
      </c>
      <c r="C46" s="35">
        <f>'Tableau demande'!C46</f>
        <v>0</v>
      </c>
      <c r="D46" s="6" t="str">
        <f>'Tableau demande'!D46</f>
        <v/>
      </c>
      <c r="E46" s="6">
        <f>'Tableau demande'!E46</f>
        <v>0</v>
      </c>
      <c r="F46" s="93" t="str">
        <f>'Tableau demande'!F46</f>
        <v/>
      </c>
      <c r="G46" s="147">
        <f>'Tableau demande'!J46</f>
        <v>0</v>
      </c>
      <c r="H46" s="150">
        <f>'Tableau demande'!K46</f>
        <v>0</v>
      </c>
      <c r="I46" s="150">
        <f>'Tableau demande'!L46</f>
        <v>0</v>
      </c>
      <c r="J46" s="150">
        <f>'Tableau demande'!M46</f>
        <v>0</v>
      </c>
      <c r="K46" s="150">
        <f>'Tableau demande'!N46</f>
        <v>0</v>
      </c>
      <c r="L46" s="150">
        <f>'Tableau demande'!O46</f>
        <v>0</v>
      </c>
      <c r="M46" s="150">
        <f>'Tableau demande'!P46</f>
        <v>0</v>
      </c>
      <c r="N46" s="151">
        <f>'Tableau demande'!Q46</f>
        <v>0</v>
      </c>
      <c r="O46" s="90" t="str">
        <f t="shared" si="0"/>
        <v/>
      </c>
      <c r="P46" s="156" t="str">
        <f>IFERROR('RA n+2'!H46*$C$1,"")</f>
        <v/>
      </c>
      <c r="Q46" s="170">
        <f>'RA n+2'!I46</f>
        <v>0</v>
      </c>
    </row>
    <row r="47" spans="1:17" x14ac:dyDescent="0.25">
      <c r="A47" s="6">
        <f>'Tableau demande'!A47</f>
        <v>0</v>
      </c>
      <c r="B47" s="92">
        <f>'Tableau demande'!B47</f>
        <v>0</v>
      </c>
      <c r="C47" s="35">
        <f>'Tableau demande'!C47</f>
        <v>0</v>
      </c>
      <c r="D47" s="6" t="str">
        <f>'Tableau demande'!D47</f>
        <v/>
      </c>
      <c r="E47" s="6">
        <f>'Tableau demande'!E47</f>
        <v>0</v>
      </c>
      <c r="F47" s="93" t="str">
        <f>'Tableau demande'!F47</f>
        <v/>
      </c>
      <c r="G47" s="147">
        <f>'Tableau demande'!J47</f>
        <v>0</v>
      </c>
      <c r="H47" s="150">
        <f>'Tableau demande'!K47</f>
        <v>0</v>
      </c>
      <c r="I47" s="150">
        <f>'Tableau demande'!L47</f>
        <v>0</v>
      </c>
      <c r="J47" s="150">
        <f>'Tableau demande'!M47</f>
        <v>0</v>
      </c>
      <c r="K47" s="150">
        <f>'Tableau demande'!N47</f>
        <v>0</v>
      </c>
      <c r="L47" s="150">
        <f>'Tableau demande'!O47</f>
        <v>0</v>
      </c>
      <c r="M47" s="150">
        <f>'Tableau demande'!P47</f>
        <v>0</v>
      </c>
      <c r="N47" s="151">
        <f>'Tableau demande'!Q47</f>
        <v>0</v>
      </c>
      <c r="O47" s="90" t="str">
        <f t="shared" si="0"/>
        <v/>
      </c>
      <c r="P47" s="156" t="str">
        <f>IFERROR('RA n+2'!H47*$C$1,"")</f>
        <v/>
      </c>
      <c r="Q47" s="170">
        <f>'RA n+2'!I47</f>
        <v>0</v>
      </c>
    </row>
    <row r="48" spans="1:17" x14ac:dyDescent="0.25">
      <c r="A48" s="6">
        <f>'Tableau demande'!A48</f>
        <v>0</v>
      </c>
      <c r="B48" s="92">
        <f>'Tableau demande'!B48</f>
        <v>0</v>
      </c>
      <c r="C48" s="35">
        <f>'Tableau demande'!C48</f>
        <v>0</v>
      </c>
      <c r="D48" s="6" t="str">
        <f>'Tableau demande'!D48</f>
        <v/>
      </c>
      <c r="E48" s="6">
        <f>'Tableau demande'!E48</f>
        <v>0</v>
      </c>
      <c r="F48" s="93" t="str">
        <f>'Tableau demande'!F48</f>
        <v/>
      </c>
      <c r="G48" s="147">
        <f>'Tableau demande'!J48</f>
        <v>0</v>
      </c>
      <c r="H48" s="150">
        <f>'Tableau demande'!K48</f>
        <v>0</v>
      </c>
      <c r="I48" s="150">
        <f>'Tableau demande'!L48</f>
        <v>0</v>
      </c>
      <c r="J48" s="150">
        <f>'Tableau demande'!M48</f>
        <v>0</v>
      </c>
      <c r="K48" s="150">
        <f>'Tableau demande'!N48</f>
        <v>0</v>
      </c>
      <c r="L48" s="150">
        <f>'Tableau demande'!O48</f>
        <v>0</v>
      </c>
      <c r="M48" s="150">
        <f>'Tableau demande'!P48</f>
        <v>0</v>
      </c>
      <c r="N48" s="151">
        <f>'Tableau demande'!Q48</f>
        <v>0</v>
      </c>
      <c r="O48" s="90" t="str">
        <f t="shared" si="0"/>
        <v/>
      </c>
      <c r="P48" s="156" t="str">
        <f>IFERROR('RA n+2'!H48*$C$1,"")</f>
        <v/>
      </c>
      <c r="Q48" s="170">
        <f>'RA n+2'!I48</f>
        <v>0</v>
      </c>
    </row>
    <row r="49" spans="1:17" x14ac:dyDescent="0.25">
      <c r="A49" s="6">
        <f>'Tableau demande'!A49</f>
        <v>0</v>
      </c>
      <c r="B49" s="92">
        <f>'Tableau demande'!B49</f>
        <v>0</v>
      </c>
      <c r="C49" s="35">
        <f>'Tableau demande'!C49</f>
        <v>0</v>
      </c>
      <c r="D49" s="6" t="str">
        <f>'Tableau demande'!D49</f>
        <v/>
      </c>
      <c r="E49" s="6">
        <f>'Tableau demande'!E49</f>
        <v>0</v>
      </c>
      <c r="F49" s="93" t="str">
        <f>'Tableau demande'!F49</f>
        <v/>
      </c>
      <c r="G49" s="147">
        <f>'Tableau demande'!J49</f>
        <v>0</v>
      </c>
      <c r="H49" s="150">
        <f>'Tableau demande'!K49</f>
        <v>0</v>
      </c>
      <c r="I49" s="150">
        <f>'Tableau demande'!L49</f>
        <v>0</v>
      </c>
      <c r="J49" s="150">
        <f>'Tableau demande'!M49</f>
        <v>0</v>
      </c>
      <c r="K49" s="150">
        <f>'Tableau demande'!N49</f>
        <v>0</v>
      </c>
      <c r="L49" s="150">
        <f>'Tableau demande'!O49</f>
        <v>0</v>
      </c>
      <c r="M49" s="150">
        <f>'Tableau demande'!P49</f>
        <v>0</v>
      </c>
      <c r="N49" s="151">
        <f>'Tableau demande'!Q49</f>
        <v>0</v>
      </c>
      <c r="O49" s="90" t="str">
        <f t="shared" si="0"/>
        <v/>
      </c>
      <c r="P49" s="156" t="str">
        <f>IFERROR('RA n+2'!H49*$C$1,"")</f>
        <v/>
      </c>
      <c r="Q49" s="170">
        <f>'RA n+2'!I49</f>
        <v>0</v>
      </c>
    </row>
    <row r="50" spans="1:17" x14ac:dyDescent="0.25">
      <c r="A50" s="6">
        <f>'Tableau demande'!A50</f>
        <v>0</v>
      </c>
      <c r="B50" s="92">
        <f>'Tableau demande'!B50</f>
        <v>0</v>
      </c>
      <c r="C50" s="35">
        <f>'Tableau demande'!C50</f>
        <v>0</v>
      </c>
      <c r="D50" s="6" t="str">
        <f>'Tableau demande'!D50</f>
        <v/>
      </c>
      <c r="E50" s="6">
        <f>'Tableau demande'!E50</f>
        <v>0</v>
      </c>
      <c r="F50" s="93" t="str">
        <f>'Tableau demande'!F50</f>
        <v/>
      </c>
      <c r="G50" s="147">
        <f>'Tableau demande'!J50</f>
        <v>0</v>
      </c>
      <c r="H50" s="150">
        <f>'Tableau demande'!K50</f>
        <v>0</v>
      </c>
      <c r="I50" s="150">
        <f>'Tableau demande'!L50</f>
        <v>0</v>
      </c>
      <c r="J50" s="150">
        <f>'Tableau demande'!M50</f>
        <v>0</v>
      </c>
      <c r="K50" s="150">
        <f>'Tableau demande'!N50</f>
        <v>0</v>
      </c>
      <c r="L50" s="150">
        <f>'Tableau demande'!O50</f>
        <v>0</v>
      </c>
      <c r="M50" s="150">
        <f>'Tableau demande'!P50</f>
        <v>0</v>
      </c>
      <c r="N50" s="151">
        <f>'Tableau demande'!Q50</f>
        <v>0</v>
      </c>
      <c r="O50" s="90" t="str">
        <f t="shared" si="0"/>
        <v/>
      </c>
      <c r="P50" s="156" t="str">
        <f>IFERROR('RA n+2'!H50*$C$1,"")</f>
        <v/>
      </c>
      <c r="Q50" s="170">
        <f>'RA n+2'!I50</f>
        <v>0</v>
      </c>
    </row>
    <row r="51" spans="1:17" x14ac:dyDescent="0.25">
      <c r="A51" s="6">
        <f>'Tableau demande'!A51</f>
        <v>0</v>
      </c>
      <c r="B51" s="92">
        <f>'Tableau demande'!B51</f>
        <v>0</v>
      </c>
      <c r="C51" s="35">
        <f>'Tableau demande'!C51</f>
        <v>0</v>
      </c>
      <c r="D51" s="6" t="str">
        <f>'Tableau demande'!D51</f>
        <v/>
      </c>
      <c r="E51" s="6">
        <f>'Tableau demande'!E51</f>
        <v>0</v>
      </c>
      <c r="F51" s="93" t="str">
        <f>'Tableau demande'!F51</f>
        <v/>
      </c>
      <c r="G51" s="147">
        <f>'Tableau demande'!J51</f>
        <v>0</v>
      </c>
      <c r="H51" s="150">
        <f>'Tableau demande'!K51</f>
        <v>0</v>
      </c>
      <c r="I51" s="150">
        <f>'Tableau demande'!L51</f>
        <v>0</v>
      </c>
      <c r="J51" s="150">
        <f>'Tableau demande'!M51</f>
        <v>0</v>
      </c>
      <c r="K51" s="150">
        <f>'Tableau demande'!N51</f>
        <v>0</v>
      </c>
      <c r="L51" s="150">
        <f>'Tableau demande'!O51</f>
        <v>0</v>
      </c>
      <c r="M51" s="150">
        <f>'Tableau demande'!P51</f>
        <v>0</v>
      </c>
      <c r="N51" s="151">
        <f>'Tableau demande'!Q51</f>
        <v>0</v>
      </c>
      <c r="O51" s="90" t="str">
        <f t="shared" si="0"/>
        <v/>
      </c>
      <c r="P51" s="156" t="str">
        <f>IFERROR('RA n+2'!H51*$C$1,"")</f>
        <v/>
      </c>
      <c r="Q51" s="170">
        <f>'RA n+2'!I51</f>
        <v>0</v>
      </c>
    </row>
    <row r="52" spans="1:17" x14ac:dyDescent="0.25">
      <c r="A52" s="6">
        <f>'Tableau demande'!A52</f>
        <v>0</v>
      </c>
      <c r="B52" s="92">
        <f>'Tableau demande'!B52</f>
        <v>0</v>
      </c>
      <c r="C52" s="35">
        <f>'Tableau demande'!C52</f>
        <v>0</v>
      </c>
      <c r="D52" s="6" t="str">
        <f>'Tableau demande'!D52</f>
        <v/>
      </c>
      <c r="E52" s="6">
        <f>'Tableau demande'!E52</f>
        <v>0</v>
      </c>
      <c r="F52" s="93" t="str">
        <f>'Tableau demande'!F52</f>
        <v/>
      </c>
      <c r="G52" s="147">
        <f>'Tableau demande'!J52</f>
        <v>0</v>
      </c>
      <c r="H52" s="150">
        <f>'Tableau demande'!K52</f>
        <v>0</v>
      </c>
      <c r="I52" s="150">
        <f>'Tableau demande'!L52</f>
        <v>0</v>
      </c>
      <c r="J52" s="150">
        <f>'Tableau demande'!M52</f>
        <v>0</v>
      </c>
      <c r="K52" s="150">
        <f>'Tableau demande'!N52</f>
        <v>0</v>
      </c>
      <c r="L52" s="150">
        <f>'Tableau demande'!O52</f>
        <v>0</v>
      </c>
      <c r="M52" s="150">
        <f>'Tableau demande'!P52</f>
        <v>0</v>
      </c>
      <c r="N52" s="151">
        <f>'Tableau demande'!Q52</f>
        <v>0</v>
      </c>
      <c r="O52" s="90" t="str">
        <f t="shared" si="0"/>
        <v/>
      </c>
      <c r="P52" s="156" t="str">
        <f>IFERROR('RA n+2'!H52*$C$1,"")</f>
        <v/>
      </c>
      <c r="Q52" s="170">
        <f>'RA n+2'!I52</f>
        <v>0</v>
      </c>
    </row>
    <row r="53" spans="1:17" x14ac:dyDescent="0.25">
      <c r="A53" s="6">
        <f>'Tableau demande'!A53</f>
        <v>0</v>
      </c>
      <c r="B53" s="92">
        <f>'Tableau demande'!B53</f>
        <v>0</v>
      </c>
      <c r="C53" s="35">
        <f>'Tableau demande'!C53</f>
        <v>0</v>
      </c>
      <c r="D53" s="6" t="str">
        <f>'Tableau demande'!D53</f>
        <v/>
      </c>
      <c r="E53" s="6">
        <f>'Tableau demande'!E53</f>
        <v>0</v>
      </c>
      <c r="F53" s="93" t="str">
        <f>'Tableau demande'!F53</f>
        <v/>
      </c>
      <c r="G53" s="147">
        <f>'Tableau demande'!J53</f>
        <v>0</v>
      </c>
      <c r="H53" s="150">
        <f>'Tableau demande'!K53</f>
        <v>0</v>
      </c>
      <c r="I53" s="150">
        <f>'Tableau demande'!L53</f>
        <v>0</v>
      </c>
      <c r="J53" s="150">
        <f>'Tableau demande'!M53</f>
        <v>0</v>
      </c>
      <c r="K53" s="150">
        <f>'Tableau demande'!N53</f>
        <v>0</v>
      </c>
      <c r="L53" s="150">
        <f>'Tableau demande'!O53</f>
        <v>0</v>
      </c>
      <c r="M53" s="150">
        <f>'Tableau demande'!P53</f>
        <v>0</v>
      </c>
      <c r="N53" s="151">
        <f>'Tableau demande'!Q53</f>
        <v>0</v>
      </c>
      <c r="O53" s="90" t="str">
        <f t="shared" si="0"/>
        <v/>
      </c>
      <c r="P53" s="156" t="str">
        <f>IFERROR('RA n+2'!H53*$C$1,"")</f>
        <v/>
      </c>
      <c r="Q53" s="170">
        <f>'RA n+2'!I53</f>
        <v>0</v>
      </c>
    </row>
    <row r="54" spans="1:17" x14ac:dyDescent="0.25">
      <c r="A54" s="6">
        <f>'Tableau demande'!A54</f>
        <v>0</v>
      </c>
      <c r="B54" s="92">
        <f>'Tableau demande'!B54</f>
        <v>0</v>
      </c>
      <c r="C54" s="35">
        <f>'Tableau demande'!C54</f>
        <v>0</v>
      </c>
      <c r="D54" s="6" t="str">
        <f>'Tableau demande'!D54</f>
        <v/>
      </c>
      <c r="E54" s="6">
        <f>'Tableau demande'!E54</f>
        <v>0</v>
      </c>
      <c r="F54" s="93" t="str">
        <f>'Tableau demande'!F54</f>
        <v/>
      </c>
      <c r="G54" s="147">
        <f>'Tableau demande'!J54</f>
        <v>0</v>
      </c>
      <c r="H54" s="150">
        <f>'Tableau demande'!K54</f>
        <v>0</v>
      </c>
      <c r="I54" s="150">
        <f>'Tableau demande'!L54</f>
        <v>0</v>
      </c>
      <c r="J54" s="150">
        <f>'Tableau demande'!M54</f>
        <v>0</v>
      </c>
      <c r="K54" s="150">
        <f>'Tableau demande'!N54</f>
        <v>0</v>
      </c>
      <c r="L54" s="150">
        <f>'Tableau demande'!O54</f>
        <v>0</v>
      </c>
      <c r="M54" s="150">
        <f>'Tableau demande'!P54</f>
        <v>0</v>
      </c>
      <c r="N54" s="151">
        <f>'Tableau demande'!Q54</f>
        <v>0</v>
      </c>
      <c r="O54" s="90" t="str">
        <f t="shared" si="0"/>
        <v/>
      </c>
      <c r="P54" s="156" t="str">
        <f>IFERROR('RA n+2'!H54*$C$1,"")</f>
        <v/>
      </c>
      <c r="Q54" s="170">
        <f>'RA n+2'!I54</f>
        <v>0</v>
      </c>
    </row>
    <row r="55" spans="1:17" x14ac:dyDescent="0.25">
      <c r="A55" s="6">
        <f>'Tableau demande'!A55</f>
        <v>0</v>
      </c>
      <c r="B55" s="92">
        <f>'Tableau demande'!B55</f>
        <v>0</v>
      </c>
      <c r="C55" s="35">
        <f>'Tableau demande'!C55</f>
        <v>0</v>
      </c>
      <c r="D55" s="6" t="str">
        <f>'Tableau demande'!D55</f>
        <v/>
      </c>
      <c r="E55" s="6">
        <f>'Tableau demande'!E55</f>
        <v>0</v>
      </c>
      <c r="F55" s="93" t="str">
        <f>'Tableau demande'!F55</f>
        <v/>
      </c>
      <c r="G55" s="147">
        <f>'Tableau demande'!J55</f>
        <v>0</v>
      </c>
      <c r="H55" s="150">
        <f>'Tableau demande'!K55</f>
        <v>0</v>
      </c>
      <c r="I55" s="150">
        <f>'Tableau demande'!L55</f>
        <v>0</v>
      </c>
      <c r="J55" s="150">
        <f>'Tableau demande'!M55</f>
        <v>0</v>
      </c>
      <c r="K55" s="150">
        <f>'Tableau demande'!N55</f>
        <v>0</v>
      </c>
      <c r="L55" s="150">
        <f>'Tableau demande'!O55</f>
        <v>0</v>
      </c>
      <c r="M55" s="150">
        <f>'Tableau demande'!P55</f>
        <v>0</v>
      </c>
      <c r="N55" s="151">
        <f>'Tableau demande'!Q55</f>
        <v>0</v>
      </c>
      <c r="O55" s="90" t="str">
        <f t="shared" si="0"/>
        <v/>
      </c>
      <c r="P55" s="156" t="str">
        <f>IFERROR('RA n+2'!H55*$C$1,"")</f>
        <v/>
      </c>
      <c r="Q55" s="170">
        <f>'RA n+2'!I55</f>
        <v>0</v>
      </c>
    </row>
    <row r="56" spans="1:17" x14ac:dyDescent="0.25">
      <c r="A56" s="6">
        <f>'Tableau demande'!A56</f>
        <v>0</v>
      </c>
      <c r="B56" s="92">
        <f>'Tableau demande'!B56</f>
        <v>0</v>
      </c>
      <c r="C56" s="35">
        <f>'Tableau demande'!C56</f>
        <v>0</v>
      </c>
      <c r="D56" s="6" t="str">
        <f>'Tableau demande'!D56</f>
        <v/>
      </c>
      <c r="E56" s="6">
        <f>'Tableau demande'!E56</f>
        <v>0</v>
      </c>
      <c r="F56" s="93" t="str">
        <f>'Tableau demande'!F56</f>
        <v/>
      </c>
      <c r="G56" s="147">
        <f>'Tableau demande'!J56</f>
        <v>0</v>
      </c>
      <c r="H56" s="150">
        <f>'Tableau demande'!K56</f>
        <v>0</v>
      </c>
      <c r="I56" s="150">
        <f>'Tableau demande'!L56</f>
        <v>0</v>
      </c>
      <c r="J56" s="150">
        <f>'Tableau demande'!M56</f>
        <v>0</v>
      </c>
      <c r="K56" s="150">
        <f>'Tableau demande'!N56</f>
        <v>0</v>
      </c>
      <c r="L56" s="150">
        <f>'Tableau demande'!O56</f>
        <v>0</v>
      </c>
      <c r="M56" s="150">
        <f>'Tableau demande'!P56</f>
        <v>0</v>
      </c>
      <c r="N56" s="151">
        <f>'Tableau demande'!Q56</f>
        <v>0</v>
      </c>
      <c r="O56" s="90" t="str">
        <f t="shared" si="0"/>
        <v/>
      </c>
      <c r="P56" s="156" t="str">
        <f>IFERROR('RA n+2'!H56*$C$1,"")</f>
        <v/>
      </c>
      <c r="Q56" s="170">
        <f>'RA n+2'!I56</f>
        <v>0</v>
      </c>
    </row>
    <row r="57" spans="1:17" x14ac:dyDescent="0.25">
      <c r="A57" s="6">
        <f>'Tableau demande'!A57</f>
        <v>0</v>
      </c>
      <c r="B57" s="92">
        <f>'Tableau demande'!B57</f>
        <v>0</v>
      </c>
      <c r="C57" s="35">
        <f>'Tableau demande'!C57</f>
        <v>0</v>
      </c>
      <c r="D57" s="6" t="str">
        <f>'Tableau demande'!D57</f>
        <v/>
      </c>
      <c r="E57" s="6">
        <f>'Tableau demande'!E57</f>
        <v>0</v>
      </c>
      <c r="F57" s="93" t="str">
        <f>'Tableau demande'!F57</f>
        <v/>
      </c>
      <c r="G57" s="147">
        <f>'Tableau demande'!J57</f>
        <v>0</v>
      </c>
      <c r="H57" s="150">
        <f>'Tableau demande'!K57</f>
        <v>0</v>
      </c>
      <c r="I57" s="150">
        <f>'Tableau demande'!L57</f>
        <v>0</v>
      </c>
      <c r="J57" s="150">
        <f>'Tableau demande'!M57</f>
        <v>0</v>
      </c>
      <c r="K57" s="150">
        <f>'Tableau demande'!N57</f>
        <v>0</v>
      </c>
      <c r="L57" s="150">
        <f>'Tableau demande'!O57</f>
        <v>0</v>
      </c>
      <c r="M57" s="150">
        <f>'Tableau demande'!P57</f>
        <v>0</v>
      </c>
      <c r="N57" s="151">
        <f>'Tableau demande'!Q57</f>
        <v>0</v>
      </c>
      <c r="O57" s="90" t="str">
        <f t="shared" si="0"/>
        <v/>
      </c>
      <c r="P57" s="156" t="str">
        <f>IFERROR('RA n+2'!H57*$C$1,"")</f>
        <v/>
      </c>
      <c r="Q57" s="170">
        <f>'RA n+2'!I57</f>
        <v>0</v>
      </c>
    </row>
    <row r="58" spans="1:17" x14ac:dyDescent="0.25">
      <c r="A58" s="6">
        <f>'Tableau demande'!A58</f>
        <v>0</v>
      </c>
      <c r="B58" s="92">
        <f>'Tableau demande'!B58</f>
        <v>0</v>
      </c>
      <c r="C58" s="35">
        <f>'Tableau demande'!C58</f>
        <v>0</v>
      </c>
      <c r="D58" s="6" t="str">
        <f>'Tableau demande'!D58</f>
        <v/>
      </c>
      <c r="E58" s="6">
        <f>'Tableau demande'!E58</f>
        <v>0</v>
      </c>
      <c r="F58" s="93" t="str">
        <f>'Tableau demande'!F58</f>
        <v/>
      </c>
      <c r="G58" s="147">
        <f>'Tableau demande'!J58</f>
        <v>0</v>
      </c>
      <c r="H58" s="150">
        <f>'Tableau demande'!K58</f>
        <v>0</v>
      </c>
      <c r="I58" s="150">
        <f>'Tableau demande'!L58</f>
        <v>0</v>
      </c>
      <c r="J58" s="150">
        <f>'Tableau demande'!M58</f>
        <v>0</v>
      </c>
      <c r="K58" s="150">
        <f>'Tableau demande'!N58</f>
        <v>0</v>
      </c>
      <c r="L58" s="150">
        <f>'Tableau demande'!O58</f>
        <v>0</v>
      </c>
      <c r="M58" s="150">
        <f>'Tableau demande'!P58</f>
        <v>0</v>
      </c>
      <c r="N58" s="151">
        <f>'Tableau demande'!Q58</f>
        <v>0</v>
      </c>
      <c r="O58" s="90" t="str">
        <f t="shared" si="0"/>
        <v/>
      </c>
      <c r="P58" s="156" t="str">
        <f>IFERROR('RA n+2'!H58*$C$1,"")</f>
        <v/>
      </c>
      <c r="Q58" s="170">
        <f>'RA n+2'!I58</f>
        <v>0</v>
      </c>
    </row>
    <row r="59" spans="1:17" x14ac:dyDescent="0.25">
      <c r="A59" s="6">
        <f>'Tableau demande'!A59</f>
        <v>0</v>
      </c>
      <c r="B59" s="92">
        <f>'Tableau demande'!B59</f>
        <v>0</v>
      </c>
      <c r="C59" s="35">
        <f>'Tableau demande'!C59</f>
        <v>0</v>
      </c>
      <c r="D59" s="6" t="str">
        <f>'Tableau demande'!D59</f>
        <v/>
      </c>
      <c r="E59" s="6">
        <f>'Tableau demande'!E59</f>
        <v>0</v>
      </c>
      <c r="F59" s="93" t="str">
        <f>'Tableau demande'!F59</f>
        <v/>
      </c>
      <c r="G59" s="147">
        <f>'Tableau demande'!J59</f>
        <v>0</v>
      </c>
      <c r="H59" s="150">
        <f>'Tableau demande'!K59</f>
        <v>0</v>
      </c>
      <c r="I59" s="150">
        <f>'Tableau demande'!L59</f>
        <v>0</v>
      </c>
      <c r="J59" s="150">
        <f>'Tableau demande'!M59</f>
        <v>0</v>
      </c>
      <c r="K59" s="150">
        <f>'Tableau demande'!N59</f>
        <v>0</v>
      </c>
      <c r="L59" s="150">
        <f>'Tableau demande'!O59</f>
        <v>0</v>
      </c>
      <c r="M59" s="150">
        <f>'Tableau demande'!P59</f>
        <v>0</v>
      </c>
      <c r="N59" s="151">
        <f>'Tableau demande'!Q59</f>
        <v>0</v>
      </c>
      <c r="O59" s="90" t="str">
        <f t="shared" si="0"/>
        <v/>
      </c>
      <c r="P59" s="156" t="str">
        <f>IFERROR('RA n+2'!H59*$C$1,"")</f>
        <v/>
      </c>
      <c r="Q59" s="170">
        <f>'RA n+2'!I59</f>
        <v>0</v>
      </c>
    </row>
    <row r="60" spans="1:17" ht="16.5" thickBot="1" x14ac:dyDescent="0.3">
      <c r="A60" s="100">
        <f>'Tableau demande'!A60</f>
        <v>0</v>
      </c>
      <c r="B60" s="101">
        <f>'Tableau demande'!B60</f>
        <v>0</v>
      </c>
      <c r="C60" s="89">
        <f>'Tableau demande'!C60</f>
        <v>0</v>
      </c>
      <c r="D60" s="100" t="str">
        <f>'Tableau demande'!D60</f>
        <v/>
      </c>
      <c r="E60" s="100">
        <f>'Tableau demande'!E60</f>
        <v>0</v>
      </c>
      <c r="F60" s="102" t="str">
        <f>'Tableau demande'!F60</f>
        <v/>
      </c>
      <c r="G60" s="152">
        <f>'Tableau demande'!J60</f>
        <v>0</v>
      </c>
      <c r="H60" s="153">
        <f>'Tableau demande'!K60</f>
        <v>0</v>
      </c>
      <c r="I60" s="153">
        <f>'Tableau demande'!L60</f>
        <v>0</v>
      </c>
      <c r="J60" s="153">
        <f>'Tableau demande'!M60</f>
        <v>0</v>
      </c>
      <c r="K60" s="153">
        <f>'Tableau demande'!N60</f>
        <v>0</v>
      </c>
      <c r="L60" s="153">
        <f>'Tableau demande'!O60</f>
        <v>0</v>
      </c>
      <c r="M60" s="153">
        <f>'Tableau demande'!P60</f>
        <v>0</v>
      </c>
      <c r="N60" s="154">
        <f>'Tableau demande'!Q60</f>
        <v>0</v>
      </c>
      <c r="O60" s="90" t="str">
        <f t="shared" si="0"/>
        <v/>
      </c>
      <c r="P60" s="156" t="str">
        <f>IFERROR('RA n+2'!H60*$C$1,"")</f>
        <v/>
      </c>
      <c r="Q60" s="170">
        <f>'RA n+2'!I60</f>
        <v>0</v>
      </c>
    </row>
    <row r="61" spans="1:17" ht="16.5" thickBot="1" x14ac:dyDescent="0.3">
      <c r="B61" s="169"/>
      <c r="C61" s="169"/>
      <c r="D61" s="169"/>
      <c r="E61" s="169"/>
      <c r="F61" s="169"/>
      <c r="G61" s="169"/>
      <c r="H61" s="169"/>
      <c r="I61" s="169"/>
      <c r="J61" s="169"/>
      <c r="K61" s="169"/>
      <c r="L61" s="169"/>
      <c r="M61" s="169"/>
      <c r="N61" s="169"/>
      <c r="O61" s="91">
        <f>SUM(O11:O60)</f>
        <v>0</v>
      </c>
      <c r="P61" s="28">
        <f t="shared" ref="P61:Q61" si="1">SUM(P11:P60)</f>
        <v>0</v>
      </c>
      <c r="Q61" s="29">
        <f t="shared" si="1"/>
        <v>0</v>
      </c>
    </row>
    <row r="67" spans="2:17" s="161" customFormat="1" x14ac:dyDescent="0.25">
      <c r="B67" s="160"/>
      <c r="C67" s="159"/>
      <c r="D67" s="160"/>
      <c r="E67" s="159"/>
      <c r="F67" s="159"/>
      <c r="G67" s="160"/>
      <c r="H67" s="160"/>
      <c r="I67" s="160"/>
      <c r="J67" s="160"/>
      <c r="K67" s="160"/>
      <c r="L67" s="160"/>
      <c r="M67" s="160"/>
      <c r="N67" s="160"/>
      <c r="O67" s="160"/>
      <c r="P67" s="160"/>
      <c r="Q67" s="160"/>
    </row>
    <row r="68" spans="2:17" s="161" customFormat="1" x14ac:dyDescent="0.25">
      <c r="B68" s="160"/>
      <c r="C68" s="159"/>
      <c r="D68" s="160"/>
      <c r="E68" s="159"/>
      <c r="F68" s="159"/>
      <c r="G68" s="160"/>
      <c r="H68" s="160"/>
      <c r="I68" s="160"/>
      <c r="J68" s="160"/>
      <c r="K68" s="160"/>
      <c r="L68" s="160"/>
      <c r="M68" s="160"/>
      <c r="N68" s="160"/>
      <c r="O68" s="160"/>
      <c r="P68" s="160"/>
      <c r="Q68" s="160"/>
    </row>
    <row r="69" spans="2:17" s="161" customFormat="1" x14ac:dyDescent="0.25">
      <c r="B69" s="160"/>
      <c r="C69" s="159"/>
      <c r="D69" s="160"/>
      <c r="E69" s="159"/>
      <c r="F69" s="159"/>
      <c r="G69" s="160"/>
      <c r="H69" s="160"/>
      <c r="I69" s="160"/>
      <c r="J69" s="160"/>
      <c r="K69" s="160"/>
      <c r="L69" s="160"/>
      <c r="M69" s="160"/>
      <c r="N69" s="160"/>
      <c r="O69" s="160"/>
      <c r="P69" s="160"/>
      <c r="Q69" s="160"/>
    </row>
    <row r="70" spans="2:17" s="161" customFormat="1" x14ac:dyDescent="0.25">
      <c r="B70" s="160"/>
      <c r="C70" s="159"/>
      <c r="D70" s="160"/>
      <c r="E70" s="159"/>
      <c r="F70" s="159"/>
      <c r="G70" s="160"/>
      <c r="H70" s="160"/>
      <c r="I70" s="160"/>
      <c r="J70" s="160"/>
      <c r="K70" s="160"/>
      <c r="L70" s="160"/>
      <c r="M70" s="160"/>
      <c r="N70" s="160"/>
      <c r="O70" s="160"/>
      <c r="P70" s="160"/>
      <c r="Q70" s="160"/>
    </row>
  </sheetData>
  <sheetProtection password="9ED5" sheet="1" objects="1" scenarios="1" formatColumns="0" formatRows="0" insertHyperlinks="0" selectLockedCells="1" sort="0" autoFilter="0" pivotTables="0"/>
  <mergeCells count="2">
    <mergeCell ref="G9:N9"/>
    <mergeCell ref="O9:Q9"/>
  </mergeCells>
  <conditionalFormatting sqref="P5">
    <cfRule type="expression" dxfId="5" priority="4">
      <formula>$P$4&lt;&gt;""</formula>
    </cfRule>
  </conditionalFormatting>
  <printOptions horizontalCentered="1" verticalCentered="1"/>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78C0D931-6437-407d-A8EE-F0AAD7539E65}">
      <x14:conditionalFormattings>
        <x14:conditionalFormatting xmlns:xm="http://schemas.microsoft.com/office/excel/2006/main">
          <x14:cfRule type="cellIs" priority="2" operator="equal" id="{0A05AC0C-2BFF-467E-9F45-01F08BEFD313}">
            <xm:f>'Appels de fonds'!$J$11</xm:f>
            <x14:dxf>
              <font>
                <color rgb="FF006100"/>
              </font>
              <fill>
                <patternFill>
                  <bgColor rgb="FFC6EFCE"/>
                </patternFill>
              </fill>
            </x14:dxf>
          </x14:cfRule>
          <xm:sqref>P61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9"/>
    <pageSetUpPr fitToPage="1"/>
  </sheetPr>
  <dimension ref="A1:Q70"/>
  <sheetViews>
    <sheetView showZeros="0" zoomScale="70" zoomScaleNormal="70" workbookViewId="0">
      <pane xSplit="2" ySplit="10" topLeftCell="C11" activePane="bottomRight" state="frozen"/>
      <selection activeCell="C1" sqref="C1"/>
      <selection pane="topRight" activeCell="C1" sqref="C1"/>
      <selection pane="bottomLeft" activeCell="C1" sqref="C1"/>
      <selection pane="bottomRight" activeCell="A5" sqref="A5"/>
    </sheetView>
  </sheetViews>
  <sheetFormatPr baseColWidth="10" defaultColWidth="9.140625" defaultRowHeight="15.75" x14ac:dyDescent="0.25"/>
  <cols>
    <col min="1" max="1" width="9.5703125" style="46" customWidth="1"/>
    <col min="2" max="2" width="102.28515625" style="46" customWidth="1"/>
    <col min="3" max="3" width="12.140625" style="45" customWidth="1"/>
    <col min="4" max="4" width="28.85546875" style="46" customWidth="1"/>
    <col min="5" max="5" width="11.28515625" style="45" customWidth="1"/>
    <col min="6" max="6" width="8.7109375" style="45" customWidth="1"/>
    <col min="7" max="14" width="7.42578125" style="46" customWidth="1"/>
    <col min="15" max="17" width="15.85546875" style="46" customWidth="1"/>
    <col min="18" max="16384" width="9.140625" style="46"/>
  </cols>
  <sheetData>
    <row r="1" spans="1:17" ht="20.45" customHeight="1" x14ac:dyDescent="0.25">
      <c r="A1" s="7" t="str">
        <f>CONCATENATE("Rapport CAD 20",'Tableau demande'!$F$2+3," ",'Tableau demande'!$B$2," : AC 20",'Tableau demande'!$F$2," - 20",'Tableau demande'!$I$2)</f>
        <v>Rapport CAD 203  : AC 20 - 20</v>
      </c>
      <c r="B1" s="7"/>
      <c r="E1" s="311" t="str">
        <f>IFERROR('Appels de fonds'!$J$13/'RA n+3'!$H$61,"")</f>
        <v/>
      </c>
    </row>
    <row r="2" spans="1:17" ht="6" customHeight="1" x14ac:dyDescent="0.25">
      <c r="A2" s="44"/>
      <c r="B2" s="44"/>
    </row>
    <row r="3" spans="1:17" ht="6" customHeight="1" x14ac:dyDescent="0.25">
      <c r="A3" s="44"/>
      <c r="B3" s="44"/>
    </row>
    <row r="4" spans="1:17" ht="6" customHeight="1" x14ac:dyDescent="0.25">
      <c r="A4" s="44"/>
      <c r="B4" s="44"/>
    </row>
    <row r="5" spans="1:17" ht="6" customHeight="1" x14ac:dyDescent="0.25">
      <c r="A5" s="44"/>
      <c r="B5" s="44"/>
    </row>
    <row r="6" spans="1:17" ht="6" customHeight="1" x14ac:dyDescent="0.25">
      <c r="A6" s="44"/>
      <c r="B6" s="44"/>
    </row>
    <row r="7" spans="1:17" ht="6" customHeight="1" x14ac:dyDescent="0.25">
      <c r="A7" s="44"/>
      <c r="B7" s="44"/>
    </row>
    <row r="8" spans="1:17" ht="16.5" thickBot="1" x14ac:dyDescent="0.3">
      <c r="B8" s="47"/>
    </row>
    <row r="9" spans="1:17" s="38" customFormat="1" ht="32.25" thickBot="1" x14ac:dyDescent="0.25">
      <c r="A9" s="107" t="str">
        <f>'Tableau demande'!A5</f>
        <v>Code projet</v>
      </c>
      <c r="B9" s="108" t="str">
        <f>'Tableau demande'!B5</f>
        <v>Nom du projet</v>
      </c>
      <c r="C9" s="107" t="str">
        <f>'Tableau demande'!C5</f>
        <v>Code SNPC</v>
      </c>
      <c r="D9" s="349" t="str">
        <f>'Tableau demande'!D5</f>
        <v>Secteur CAD</v>
      </c>
      <c r="E9" s="109" t="str">
        <f>'Tableau demande'!E5</f>
        <v>Pays</v>
      </c>
      <c r="F9" s="110" t="str">
        <f>'Tableau demande'!F5</f>
        <v>Code
Pays</v>
      </c>
      <c r="G9" s="442" t="str">
        <f>'Tableau demande'!J5</f>
        <v>Marqueurs CAD</v>
      </c>
      <c r="H9" s="443">
        <f>'Tableau demande'!K5</f>
        <v>0</v>
      </c>
      <c r="I9" s="443">
        <f>'Tableau demande'!L5</f>
        <v>0</v>
      </c>
      <c r="J9" s="443">
        <f>'Tableau demande'!M5</f>
        <v>0</v>
      </c>
      <c r="K9" s="443">
        <f>'Tableau demande'!N5</f>
        <v>0</v>
      </c>
      <c r="L9" s="443">
        <f>'Tableau demande'!O5</f>
        <v>0</v>
      </c>
      <c r="M9" s="443">
        <f>'Tableau demande'!P5</f>
        <v>0</v>
      </c>
      <c r="N9" s="444">
        <f>'Tableau demande'!Q5</f>
        <v>0</v>
      </c>
      <c r="O9" s="394" t="str">
        <f>CONCATENATE("Ventilation 20",'Tableau demande'!$F$2+3)</f>
        <v>Ventilation 203</v>
      </c>
      <c r="P9" s="395"/>
      <c r="Q9" s="396"/>
    </row>
    <row r="10" spans="1:17" s="37" customFormat="1" ht="120.6" customHeight="1" thickBot="1" x14ac:dyDescent="0.25">
      <c r="A10" s="111"/>
      <c r="B10" s="111"/>
      <c r="C10" s="111"/>
      <c r="D10" s="111"/>
      <c r="E10" s="111"/>
      <c r="F10" s="111"/>
      <c r="G10" s="106" t="s">
        <v>608</v>
      </c>
      <c r="H10" s="5" t="s">
        <v>609</v>
      </c>
      <c r="I10" s="5" t="s">
        <v>610</v>
      </c>
      <c r="J10" s="5" t="s">
        <v>611</v>
      </c>
      <c r="K10" s="5" t="s">
        <v>683</v>
      </c>
      <c r="L10" s="5" t="s">
        <v>684</v>
      </c>
      <c r="M10" s="5" t="s">
        <v>614</v>
      </c>
      <c r="N10" s="94" t="s">
        <v>615</v>
      </c>
      <c r="O10" s="258" t="s">
        <v>632</v>
      </c>
      <c r="P10" s="259" t="s">
        <v>633</v>
      </c>
      <c r="Q10" s="260" t="s">
        <v>650</v>
      </c>
    </row>
    <row r="11" spans="1:17" x14ac:dyDescent="0.25">
      <c r="A11" s="6" t="str">
        <f>'Tableau demande'!A11</f>
        <v>FNA</v>
      </c>
      <c r="B11" s="6" t="str">
        <f>'Tableau demande'!B11</f>
        <v>Fonds non encore alloués</v>
      </c>
      <c r="C11" s="35">
        <f>'Tableau demande'!C11</f>
        <v>99810</v>
      </c>
      <c r="D11" s="6" t="str">
        <f>'Tableau demande'!D11</f>
        <v>Secteur non spécifié</v>
      </c>
      <c r="E11" s="6" t="str">
        <f>'Tableau demande'!E11</f>
        <v>Pays en développement, non spécifié</v>
      </c>
      <c r="F11" s="35">
        <f>'Tableau demande'!F11</f>
        <v>998</v>
      </c>
      <c r="G11" s="99" t="str">
        <f>'Tableau demande'!J11</f>
        <v>O</v>
      </c>
      <c r="H11" s="99" t="str">
        <f>'Tableau demande'!K11</f>
        <v>O</v>
      </c>
      <c r="I11" s="99" t="str">
        <f>'Tableau demande'!L11</f>
        <v>O</v>
      </c>
      <c r="J11" s="99" t="str">
        <f>'Tableau demande'!M11</f>
        <v>O</v>
      </c>
      <c r="K11" s="99" t="str">
        <f>'Tableau demande'!N11</f>
        <v>O</v>
      </c>
      <c r="L11" s="99" t="str">
        <f>'Tableau demande'!O11</f>
        <v>O</v>
      </c>
      <c r="M11" s="99" t="str">
        <f>'Tableau demande'!P11</f>
        <v>O</v>
      </c>
      <c r="N11" s="99" t="str">
        <f>'Tableau demande'!Q11</f>
        <v>O</v>
      </c>
      <c r="O11" s="341" t="str">
        <f>IFERROR($P11+$Q11,"")</f>
        <v/>
      </c>
      <c r="P11" s="342" t="str">
        <f>IFERROR('RA n+3'!H11*$E$1,"")</f>
        <v/>
      </c>
      <c r="Q11" s="343">
        <f>'RA n+3'!I11</f>
        <v>0</v>
      </c>
    </row>
    <row r="12" spans="1:17" x14ac:dyDescent="0.25">
      <c r="A12" s="6">
        <f>'Tableau demande'!A12</f>
        <v>0</v>
      </c>
      <c r="B12" s="92">
        <f>'Tableau demande'!B12</f>
        <v>0</v>
      </c>
      <c r="C12" s="35">
        <f>'Tableau demande'!C12</f>
        <v>0</v>
      </c>
      <c r="D12" s="6" t="str">
        <f>'Tableau demande'!D12</f>
        <v/>
      </c>
      <c r="E12" s="6">
        <f>'Tableau demande'!E12</f>
        <v>0</v>
      </c>
      <c r="F12" s="93" t="str">
        <f>'Tableau demande'!F12</f>
        <v/>
      </c>
      <c r="G12" s="147">
        <f>'Tableau demande'!J12</f>
        <v>0</v>
      </c>
      <c r="H12" s="150">
        <f>'Tableau demande'!K12</f>
        <v>0</v>
      </c>
      <c r="I12" s="150">
        <f>'Tableau demande'!L12</f>
        <v>0</v>
      </c>
      <c r="J12" s="150">
        <f>'Tableau demande'!M12</f>
        <v>0</v>
      </c>
      <c r="K12" s="150">
        <f>'Tableau demande'!N12</f>
        <v>0</v>
      </c>
      <c r="L12" s="150">
        <f>'Tableau demande'!O12</f>
        <v>0</v>
      </c>
      <c r="M12" s="150">
        <f>'Tableau demande'!P12</f>
        <v>0</v>
      </c>
      <c r="N12" s="151">
        <f>'Tableau demande'!Q12</f>
        <v>0</v>
      </c>
      <c r="O12" s="90" t="str">
        <f t="shared" ref="O12:O60" si="0">IFERROR($P12+$Q12,"")</f>
        <v/>
      </c>
      <c r="P12" s="156" t="str">
        <f>IFERROR('RA n+3'!H12*$E$1,"")</f>
        <v/>
      </c>
      <c r="Q12" s="170">
        <f>'RA n+3'!I12</f>
        <v>0</v>
      </c>
    </row>
    <row r="13" spans="1:17" x14ac:dyDescent="0.25">
      <c r="A13" s="6">
        <f>'Tableau demande'!A13</f>
        <v>0</v>
      </c>
      <c r="B13" s="92">
        <f>'Tableau demande'!B13</f>
        <v>0</v>
      </c>
      <c r="C13" s="35">
        <f>'Tableau demande'!C13</f>
        <v>0</v>
      </c>
      <c r="D13" s="6" t="str">
        <f>'Tableau demande'!D13</f>
        <v/>
      </c>
      <c r="E13" s="6">
        <f>'Tableau demande'!E13</f>
        <v>0</v>
      </c>
      <c r="F13" s="93" t="str">
        <f>'Tableau demande'!F13</f>
        <v/>
      </c>
      <c r="G13" s="147">
        <f>'Tableau demande'!J13</f>
        <v>0</v>
      </c>
      <c r="H13" s="150">
        <f>'Tableau demande'!K13</f>
        <v>0</v>
      </c>
      <c r="I13" s="150">
        <f>'Tableau demande'!L13</f>
        <v>0</v>
      </c>
      <c r="J13" s="150">
        <f>'Tableau demande'!M13</f>
        <v>0</v>
      </c>
      <c r="K13" s="150">
        <f>'Tableau demande'!N13</f>
        <v>0</v>
      </c>
      <c r="L13" s="150">
        <f>'Tableau demande'!O13</f>
        <v>0</v>
      </c>
      <c r="M13" s="150">
        <f>'Tableau demande'!P13</f>
        <v>0</v>
      </c>
      <c r="N13" s="151">
        <f>'Tableau demande'!Q13</f>
        <v>0</v>
      </c>
      <c r="O13" s="90" t="str">
        <f t="shared" si="0"/>
        <v/>
      </c>
      <c r="P13" s="156" t="str">
        <f>IFERROR('RA n+3'!H13*$E$1,"")</f>
        <v/>
      </c>
      <c r="Q13" s="170">
        <f>'RA n+3'!I13</f>
        <v>0</v>
      </c>
    </row>
    <row r="14" spans="1:17" x14ac:dyDescent="0.25">
      <c r="A14" s="6">
        <f>'Tableau demande'!A14</f>
        <v>0</v>
      </c>
      <c r="B14" s="92">
        <f>'Tableau demande'!B14</f>
        <v>0</v>
      </c>
      <c r="C14" s="35">
        <f>'Tableau demande'!C14</f>
        <v>0</v>
      </c>
      <c r="D14" s="6" t="str">
        <f>'Tableau demande'!D14</f>
        <v/>
      </c>
      <c r="E14" s="6">
        <f>'Tableau demande'!E14</f>
        <v>0</v>
      </c>
      <c r="F14" s="93">
        <f>'Tableau demande'!F14</f>
        <v>0</v>
      </c>
      <c r="G14" s="147">
        <f>'Tableau demande'!J14</f>
        <v>0</v>
      </c>
      <c r="H14" s="150">
        <f>'Tableau demande'!K14</f>
        <v>0</v>
      </c>
      <c r="I14" s="150">
        <f>'Tableau demande'!L14</f>
        <v>0</v>
      </c>
      <c r="J14" s="150">
        <f>'Tableau demande'!M14</f>
        <v>0</v>
      </c>
      <c r="K14" s="150">
        <f>'Tableau demande'!N14</f>
        <v>0</v>
      </c>
      <c r="L14" s="150">
        <f>'Tableau demande'!O14</f>
        <v>0</v>
      </c>
      <c r="M14" s="150">
        <f>'Tableau demande'!P14</f>
        <v>0</v>
      </c>
      <c r="N14" s="151">
        <f>'Tableau demande'!Q14</f>
        <v>0</v>
      </c>
      <c r="O14" s="90" t="str">
        <f t="shared" si="0"/>
        <v/>
      </c>
      <c r="P14" s="156" t="str">
        <f>IFERROR('RA n+3'!H14*$E$1,"")</f>
        <v/>
      </c>
      <c r="Q14" s="170">
        <f>'RA n+3'!I14</f>
        <v>0</v>
      </c>
    </row>
    <row r="15" spans="1:17" x14ac:dyDescent="0.25">
      <c r="A15" s="6">
        <f>'Tableau demande'!A15</f>
        <v>0</v>
      </c>
      <c r="B15" s="92">
        <f>'Tableau demande'!B15</f>
        <v>0</v>
      </c>
      <c r="C15" s="35">
        <f>'Tableau demande'!C15</f>
        <v>0</v>
      </c>
      <c r="D15" s="6" t="str">
        <f>'Tableau demande'!D15</f>
        <v/>
      </c>
      <c r="E15" s="6">
        <f>'Tableau demande'!E15</f>
        <v>0</v>
      </c>
      <c r="F15" s="93" t="str">
        <f>'Tableau demande'!F15</f>
        <v/>
      </c>
      <c r="G15" s="147">
        <f>'Tableau demande'!J15</f>
        <v>0</v>
      </c>
      <c r="H15" s="150">
        <f>'Tableau demande'!K15</f>
        <v>0</v>
      </c>
      <c r="I15" s="150">
        <f>'Tableau demande'!L15</f>
        <v>0</v>
      </c>
      <c r="J15" s="150">
        <f>'Tableau demande'!M15</f>
        <v>0</v>
      </c>
      <c r="K15" s="150">
        <f>'Tableau demande'!N15</f>
        <v>0</v>
      </c>
      <c r="L15" s="150">
        <f>'Tableau demande'!O15</f>
        <v>0</v>
      </c>
      <c r="M15" s="150">
        <f>'Tableau demande'!P15</f>
        <v>0</v>
      </c>
      <c r="N15" s="151">
        <f>'Tableau demande'!Q15</f>
        <v>0</v>
      </c>
      <c r="O15" s="90" t="str">
        <f t="shared" si="0"/>
        <v/>
      </c>
      <c r="P15" s="156" t="str">
        <f>IFERROR('RA n+3'!H15*$E$1,"")</f>
        <v/>
      </c>
      <c r="Q15" s="170">
        <f>'RA n+3'!I15</f>
        <v>0</v>
      </c>
    </row>
    <row r="16" spans="1:17" x14ac:dyDescent="0.25">
      <c r="A16" s="6">
        <f>'Tableau demande'!A16</f>
        <v>0</v>
      </c>
      <c r="B16" s="92">
        <f>'Tableau demande'!B16</f>
        <v>0</v>
      </c>
      <c r="C16" s="35">
        <f>'Tableau demande'!C16</f>
        <v>0</v>
      </c>
      <c r="D16" s="6" t="str">
        <f>'Tableau demande'!D16</f>
        <v/>
      </c>
      <c r="E16" s="6">
        <f>'Tableau demande'!E16</f>
        <v>0</v>
      </c>
      <c r="F16" s="93" t="str">
        <f>'Tableau demande'!F16</f>
        <v/>
      </c>
      <c r="G16" s="147">
        <f>'Tableau demande'!J16</f>
        <v>0</v>
      </c>
      <c r="H16" s="150">
        <f>'Tableau demande'!K16</f>
        <v>0</v>
      </c>
      <c r="I16" s="150">
        <f>'Tableau demande'!L16</f>
        <v>0</v>
      </c>
      <c r="J16" s="150">
        <f>'Tableau demande'!M16</f>
        <v>0</v>
      </c>
      <c r="K16" s="150">
        <f>'Tableau demande'!N16</f>
        <v>0</v>
      </c>
      <c r="L16" s="150">
        <f>'Tableau demande'!O16</f>
        <v>0</v>
      </c>
      <c r="M16" s="150">
        <f>'Tableau demande'!P16</f>
        <v>0</v>
      </c>
      <c r="N16" s="151">
        <f>'Tableau demande'!Q16</f>
        <v>0</v>
      </c>
      <c r="O16" s="90" t="str">
        <f t="shared" si="0"/>
        <v/>
      </c>
      <c r="P16" s="156" t="str">
        <f>IFERROR('RA n+3'!H16*$E$1,"")</f>
        <v/>
      </c>
      <c r="Q16" s="170">
        <f>'RA n+3'!I16</f>
        <v>0</v>
      </c>
    </row>
    <row r="17" spans="1:17" x14ac:dyDescent="0.25">
      <c r="A17" s="6">
        <f>'Tableau demande'!A17</f>
        <v>0</v>
      </c>
      <c r="B17" s="92">
        <f>'Tableau demande'!B17</f>
        <v>0</v>
      </c>
      <c r="C17" s="35">
        <f>'Tableau demande'!C17</f>
        <v>0</v>
      </c>
      <c r="D17" s="6" t="str">
        <f>'Tableau demande'!D17</f>
        <v/>
      </c>
      <c r="E17" s="6">
        <f>'Tableau demande'!E17</f>
        <v>0</v>
      </c>
      <c r="F17" s="93" t="str">
        <f>'Tableau demande'!F17</f>
        <v/>
      </c>
      <c r="G17" s="147">
        <f>'Tableau demande'!J17</f>
        <v>0</v>
      </c>
      <c r="H17" s="150">
        <f>'Tableau demande'!K17</f>
        <v>0</v>
      </c>
      <c r="I17" s="150">
        <f>'Tableau demande'!L17</f>
        <v>0</v>
      </c>
      <c r="J17" s="150">
        <f>'Tableau demande'!M17</f>
        <v>0</v>
      </c>
      <c r="K17" s="150">
        <f>'Tableau demande'!N17</f>
        <v>0</v>
      </c>
      <c r="L17" s="150">
        <f>'Tableau demande'!O17</f>
        <v>0</v>
      </c>
      <c r="M17" s="150">
        <f>'Tableau demande'!P17</f>
        <v>0</v>
      </c>
      <c r="N17" s="151">
        <f>'Tableau demande'!Q17</f>
        <v>0</v>
      </c>
      <c r="O17" s="90" t="str">
        <f t="shared" si="0"/>
        <v/>
      </c>
      <c r="P17" s="156" t="str">
        <f>IFERROR('RA n+3'!H17*$E$1,"")</f>
        <v/>
      </c>
      <c r="Q17" s="170">
        <f>'RA n+3'!I17</f>
        <v>0</v>
      </c>
    </row>
    <row r="18" spans="1:17" x14ac:dyDescent="0.25">
      <c r="A18" s="6">
        <f>'Tableau demande'!A18</f>
        <v>0</v>
      </c>
      <c r="B18" s="92">
        <f>'Tableau demande'!B18</f>
        <v>0</v>
      </c>
      <c r="C18" s="35">
        <f>'Tableau demande'!C18</f>
        <v>0</v>
      </c>
      <c r="D18" s="6" t="str">
        <f>'Tableau demande'!D18</f>
        <v/>
      </c>
      <c r="E18" s="6">
        <f>'Tableau demande'!E18</f>
        <v>0</v>
      </c>
      <c r="F18" s="93" t="str">
        <f>'Tableau demande'!F18</f>
        <v/>
      </c>
      <c r="G18" s="147">
        <f>'Tableau demande'!J18</f>
        <v>0</v>
      </c>
      <c r="H18" s="150">
        <f>'Tableau demande'!K18</f>
        <v>0</v>
      </c>
      <c r="I18" s="150">
        <f>'Tableau demande'!L18</f>
        <v>0</v>
      </c>
      <c r="J18" s="150">
        <f>'Tableau demande'!M18</f>
        <v>0</v>
      </c>
      <c r="K18" s="150">
        <f>'Tableau demande'!N18</f>
        <v>0</v>
      </c>
      <c r="L18" s="150">
        <f>'Tableau demande'!O18</f>
        <v>0</v>
      </c>
      <c r="M18" s="150">
        <f>'Tableau demande'!P18</f>
        <v>0</v>
      </c>
      <c r="N18" s="151">
        <f>'Tableau demande'!Q18</f>
        <v>0</v>
      </c>
      <c r="O18" s="90" t="str">
        <f t="shared" si="0"/>
        <v/>
      </c>
      <c r="P18" s="156" t="str">
        <f>IFERROR('RA n+3'!H18*$E$1,"")</f>
        <v/>
      </c>
      <c r="Q18" s="170">
        <f>'RA n+3'!I18</f>
        <v>0</v>
      </c>
    </row>
    <row r="19" spans="1:17" x14ac:dyDescent="0.25">
      <c r="A19" s="6">
        <f>'Tableau demande'!A19</f>
        <v>0</v>
      </c>
      <c r="B19" s="92">
        <f>'Tableau demande'!B19</f>
        <v>0</v>
      </c>
      <c r="C19" s="35">
        <f>'Tableau demande'!C19</f>
        <v>0</v>
      </c>
      <c r="D19" s="6" t="str">
        <f>'Tableau demande'!D19</f>
        <v/>
      </c>
      <c r="E19" s="6">
        <f>'Tableau demande'!E19</f>
        <v>0</v>
      </c>
      <c r="F19" s="93" t="str">
        <f>'Tableau demande'!F19</f>
        <v/>
      </c>
      <c r="G19" s="147">
        <f>'Tableau demande'!J19</f>
        <v>0</v>
      </c>
      <c r="H19" s="150">
        <f>'Tableau demande'!K19</f>
        <v>0</v>
      </c>
      <c r="I19" s="150">
        <f>'Tableau demande'!L19</f>
        <v>0</v>
      </c>
      <c r="J19" s="150">
        <f>'Tableau demande'!M19</f>
        <v>0</v>
      </c>
      <c r="K19" s="150">
        <f>'Tableau demande'!N19</f>
        <v>0</v>
      </c>
      <c r="L19" s="150">
        <f>'Tableau demande'!O19</f>
        <v>0</v>
      </c>
      <c r="M19" s="150">
        <f>'Tableau demande'!P19</f>
        <v>0</v>
      </c>
      <c r="N19" s="151">
        <f>'Tableau demande'!Q19</f>
        <v>0</v>
      </c>
      <c r="O19" s="90" t="str">
        <f t="shared" si="0"/>
        <v/>
      </c>
      <c r="P19" s="156" t="str">
        <f>IFERROR('RA n+3'!H19*$E$1,"")</f>
        <v/>
      </c>
      <c r="Q19" s="170">
        <f>'RA n+3'!I19</f>
        <v>0</v>
      </c>
    </row>
    <row r="20" spans="1:17" x14ac:dyDescent="0.25">
      <c r="A20" s="6">
        <f>'Tableau demande'!A20</f>
        <v>0</v>
      </c>
      <c r="B20" s="92">
        <f>'Tableau demande'!B20</f>
        <v>0</v>
      </c>
      <c r="C20" s="35">
        <f>'Tableau demande'!C20</f>
        <v>0</v>
      </c>
      <c r="D20" s="6" t="str">
        <f>'Tableau demande'!D20</f>
        <v/>
      </c>
      <c r="E20" s="6">
        <f>'Tableau demande'!E20</f>
        <v>0</v>
      </c>
      <c r="F20" s="93" t="str">
        <f>'Tableau demande'!F20</f>
        <v/>
      </c>
      <c r="G20" s="147">
        <f>'Tableau demande'!J20</f>
        <v>0</v>
      </c>
      <c r="H20" s="150">
        <f>'Tableau demande'!K20</f>
        <v>0</v>
      </c>
      <c r="I20" s="150">
        <f>'Tableau demande'!L20</f>
        <v>0</v>
      </c>
      <c r="J20" s="150">
        <f>'Tableau demande'!M20</f>
        <v>0</v>
      </c>
      <c r="K20" s="150">
        <f>'Tableau demande'!N20</f>
        <v>0</v>
      </c>
      <c r="L20" s="150">
        <f>'Tableau demande'!O20</f>
        <v>0</v>
      </c>
      <c r="M20" s="150">
        <f>'Tableau demande'!P20</f>
        <v>0</v>
      </c>
      <c r="N20" s="151">
        <f>'Tableau demande'!Q20</f>
        <v>0</v>
      </c>
      <c r="O20" s="90" t="str">
        <f t="shared" si="0"/>
        <v/>
      </c>
      <c r="P20" s="156" t="str">
        <f>IFERROR('RA n+3'!H20*$E$1,"")</f>
        <v/>
      </c>
      <c r="Q20" s="170">
        <f>'RA n+3'!I20</f>
        <v>0</v>
      </c>
    </row>
    <row r="21" spans="1:17" x14ac:dyDescent="0.25">
      <c r="A21" s="6">
        <f>'Tableau demande'!A21</f>
        <v>0</v>
      </c>
      <c r="B21" s="92">
        <f>'Tableau demande'!B21</f>
        <v>0</v>
      </c>
      <c r="C21" s="35">
        <f>'Tableau demande'!C21</f>
        <v>0</v>
      </c>
      <c r="D21" s="6" t="str">
        <f>'Tableau demande'!D21</f>
        <v/>
      </c>
      <c r="E21" s="6">
        <f>'Tableau demande'!E21</f>
        <v>0</v>
      </c>
      <c r="F21" s="93" t="str">
        <f>'Tableau demande'!F21</f>
        <v/>
      </c>
      <c r="G21" s="147">
        <f>'Tableau demande'!J21</f>
        <v>0</v>
      </c>
      <c r="H21" s="150">
        <f>'Tableau demande'!K21</f>
        <v>0</v>
      </c>
      <c r="I21" s="150">
        <f>'Tableau demande'!L21</f>
        <v>0</v>
      </c>
      <c r="J21" s="150">
        <f>'Tableau demande'!M21</f>
        <v>0</v>
      </c>
      <c r="K21" s="150">
        <f>'Tableau demande'!N21</f>
        <v>0</v>
      </c>
      <c r="L21" s="150">
        <f>'Tableau demande'!O21</f>
        <v>0</v>
      </c>
      <c r="M21" s="150">
        <f>'Tableau demande'!P21</f>
        <v>0</v>
      </c>
      <c r="N21" s="151">
        <f>'Tableau demande'!Q21</f>
        <v>0</v>
      </c>
      <c r="O21" s="90" t="str">
        <f t="shared" si="0"/>
        <v/>
      </c>
      <c r="P21" s="156" t="str">
        <f>IFERROR('RA n+3'!H21*$E$1,"")</f>
        <v/>
      </c>
      <c r="Q21" s="170">
        <f>'RA n+3'!I21</f>
        <v>0</v>
      </c>
    </row>
    <row r="22" spans="1:17" x14ac:dyDescent="0.25">
      <c r="A22" s="6">
        <f>'Tableau demande'!A22</f>
        <v>0</v>
      </c>
      <c r="B22" s="92">
        <f>'Tableau demande'!B22</f>
        <v>0</v>
      </c>
      <c r="C22" s="35">
        <f>'Tableau demande'!C22</f>
        <v>0</v>
      </c>
      <c r="D22" s="6" t="str">
        <f>'Tableau demande'!D22</f>
        <v/>
      </c>
      <c r="E22" s="6">
        <f>'Tableau demande'!E22</f>
        <v>0</v>
      </c>
      <c r="F22" s="93" t="str">
        <f>'Tableau demande'!F22</f>
        <v/>
      </c>
      <c r="G22" s="147">
        <f>'Tableau demande'!J22</f>
        <v>0</v>
      </c>
      <c r="H22" s="150">
        <f>'Tableau demande'!K22</f>
        <v>0</v>
      </c>
      <c r="I22" s="150">
        <f>'Tableau demande'!L22</f>
        <v>0</v>
      </c>
      <c r="J22" s="150">
        <f>'Tableau demande'!M22</f>
        <v>0</v>
      </c>
      <c r="K22" s="150">
        <f>'Tableau demande'!N22</f>
        <v>0</v>
      </c>
      <c r="L22" s="150">
        <f>'Tableau demande'!O22</f>
        <v>0</v>
      </c>
      <c r="M22" s="150">
        <f>'Tableau demande'!P22</f>
        <v>0</v>
      </c>
      <c r="N22" s="151">
        <f>'Tableau demande'!Q22</f>
        <v>0</v>
      </c>
      <c r="O22" s="90" t="str">
        <f t="shared" si="0"/>
        <v/>
      </c>
      <c r="P22" s="156" t="str">
        <f>IFERROR('RA n+3'!H22*$E$1,"")</f>
        <v/>
      </c>
      <c r="Q22" s="170">
        <f>'RA n+3'!I22</f>
        <v>0</v>
      </c>
    </row>
    <row r="23" spans="1:17" x14ac:dyDescent="0.25">
      <c r="A23" s="6">
        <f>'Tableau demande'!A23</f>
        <v>0</v>
      </c>
      <c r="B23" s="92">
        <f>'Tableau demande'!B23</f>
        <v>0</v>
      </c>
      <c r="C23" s="35">
        <f>'Tableau demande'!C23</f>
        <v>0</v>
      </c>
      <c r="D23" s="6" t="str">
        <f>'Tableau demande'!D23</f>
        <v/>
      </c>
      <c r="E23" s="6">
        <f>'Tableau demande'!E23</f>
        <v>0</v>
      </c>
      <c r="F23" s="93" t="str">
        <f>'Tableau demande'!F23</f>
        <v/>
      </c>
      <c r="G23" s="147">
        <f>'Tableau demande'!J23</f>
        <v>0</v>
      </c>
      <c r="H23" s="150">
        <f>'Tableau demande'!K23</f>
        <v>0</v>
      </c>
      <c r="I23" s="150">
        <f>'Tableau demande'!L23</f>
        <v>0</v>
      </c>
      <c r="J23" s="150">
        <f>'Tableau demande'!M23</f>
        <v>0</v>
      </c>
      <c r="K23" s="150">
        <f>'Tableau demande'!N23</f>
        <v>0</v>
      </c>
      <c r="L23" s="150">
        <f>'Tableau demande'!O23</f>
        <v>0</v>
      </c>
      <c r="M23" s="150">
        <f>'Tableau demande'!P23</f>
        <v>0</v>
      </c>
      <c r="N23" s="151">
        <f>'Tableau demande'!Q23</f>
        <v>0</v>
      </c>
      <c r="O23" s="90" t="str">
        <f t="shared" si="0"/>
        <v/>
      </c>
      <c r="P23" s="156" t="str">
        <f>IFERROR('RA n+3'!H23*$E$1,"")</f>
        <v/>
      </c>
      <c r="Q23" s="170">
        <f>'RA n+3'!I23</f>
        <v>0</v>
      </c>
    </row>
    <row r="24" spans="1:17" x14ac:dyDescent="0.25">
      <c r="A24" s="6">
        <f>'Tableau demande'!A24</f>
        <v>0</v>
      </c>
      <c r="B24" s="92">
        <f>'Tableau demande'!B24</f>
        <v>0</v>
      </c>
      <c r="C24" s="35">
        <f>'Tableau demande'!C24</f>
        <v>0</v>
      </c>
      <c r="D24" s="6" t="str">
        <f>'Tableau demande'!D24</f>
        <v/>
      </c>
      <c r="E24" s="6">
        <f>'Tableau demande'!E24</f>
        <v>0</v>
      </c>
      <c r="F24" s="93" t="str">
        <f>'Tableau demande'!F24</f>
        <v/>
      </c>
      <c r="G24" s="147">
        <f>'Tableau demande'!J24</f>
        <v>0</v>
      </c>
      <c r="H24" s="150">
        <f>'Tableau demande'!K24</f>
        <v>0</v>
      </c>
      <c r="I24" s="150">
        <f>'Tableau demande'!L24</f>
        <v>0</v>
      </c>
      <c r="J24" s="150">
        <f>'Tableau demande'!M24</f>
        <v>0</v>
      </c>
      <c r="K24" s="150">
        <f>'Tableau demande'!N24</f>
        <v>0</v>
      </c>
      <c r="L24" s="150">
        <f>'Tableau demande'!O24</f>
        <v>0</v>
      </c>
      <c r="M24" s="150">
        <f>'Tableau demande'!P24</f>
        <v>0</v>
      </c>
      <c r="N24" s="151">
        <f>'Tableau demande'!Q24</f>
        <v>0</v>
      </c>
      <c r="O24" s="90" t="str">
        <f t="shared" si="0"/>
        <v/>
      </c>
      <c r="P24" s="156" t="str">
        <f>IFERROR('RA n+3'!H24*$E$1,"")</f>
        <v/>
      </c>
      <c r="Q24" s="170">
        <f>'RA n+3'!I24</f>
        <v>0</v>
      </c>
    </row>
    <row r="25" spans="1:17" x14ac:dyDescent="0.25">
      <c r="A25" s="6">
        <f>'Tableau demande'!A25</f>
        <v>0</v>
      </c>
      <c r="B25" s="92">
        <f>'Tableau demande'!B25</f>
        <v>0</v>
      </c>
      <c r="C25" s="35">
        <f>'Tableau demande'!C25</f>
        <v>0</v>
      </c>
      <c r="D25" s="6" t="str">
        <f>'Tableau demande'!D25</f>
        <v/>
      </c>
      <c r="E25" s="6">
        <f>'Tableau demande'!E25</f>
        <v>0</v>
      </c>
      <c r="F25" s="93" t="str">
        <f>'Tableau demande'!F25</f>
        <v/>
      </c>
      <c r="G25" s="147">
        <f>'Tableau demande'!J25</f>
        <v>0</v>
      </c>
      <c r="H25" s="150">
        <f>'Tableau demande'!K25</f>
        <v>0</v>
      </c>
      <c r="I25" s="150">
        <f>'Tableau demande'!L25</f>
        <v>0</v>
      </c>
      <c r="J25" s="150">
        <f>'Tableau demande'!M25</f>
        <v>0</v>
      </c>
      <c r="K25" s="150">
        <f>'Tableau demande'!N25</f>
        <v>0</v>
      </c>
      <c r="L25" s="150">
        <f>'Tableau demande'!O25</f>
        <v>0</v>
      </c>
      <c r="M25" s="150">
        <f>'Tableau demande'!P25</f>
        <v>0</v>
      </c>
      <c r="N25" s="151">
        <f>'Tableau demande'!Q25</f>
        <v>0</v>
      </c>
      <c r="O25" s="90" t="str">
        <f t="shared" si="0"/>
        <v/>
      </c>
      <c r="P25" s="156" t="str">
        <f>IFERROR('RA n+3'!H25*$E$1,"")</f>
        <v/>
      </c>
      <c r="Q25" s="170">
        <f>'RA n+3'!I25</f>
        <v>0</v>
      </c>
    </row>
    <row r="26" spans="1:17" x14ac:dyDescent="0.25">
      <c r="A26" s="6">
        <f>'Tableau demande'!A26</f>
        <v>0</v>
      </c>
      <c r="B26" s="92">
        <f>'Tableau demande'!B26</f>
        <v>0</v>
      </c>
      <c r="C26" s="35">
        <f>'Tableau demande'!C26</f>
        <v>0</v>
      </c>
      <c r="D26" s="6" t="str">
        <f>'Tableau demande'!D26</f>
        <v/>
      </c>
      <c r="E26" s="6">
        <f>'Tableau demande'!E26</f>
        <v>0</v>
      </c>
      <c r="F26" s="93" t="str">
        <f>'Tableau demande'!F26</f>
        <v/>
      </c>
      <c r="G26" s="147">
        <f>'Tableau demande'!J26</f>
        <v>0</v>
      </c>
      <c r="H26" s="150">
        <f>'Tableau demande'!K26</f>
        <v>0</v>
      </c>
      <c r="I26" s="150">
        <f>'Tableau demande'!L26</f>
        <v>0</v>
      </c>
      <c r="J26" s="150">
        <f>'Tableau demande'!M26</f>
        <v>0</v>
      </c>
      <c r="K26" s="150">
        <f>'Tableau demande'!N26</f>
        <v>0</v>
      </c>
      <c r="L26" s="150">
        <f>'Tableau demande'!O26</f>
        <v>0</v>
      </c>
      <c r="M26" s="150">
        <f>'Tableau demande'!P26</f>
        <v>0</v>
      </c>
      <c r="N26" s="151">
        <f>'Tableau demande'!Q26</f>
        <v>0</v>
      </c>
      <c r="O26" s="90" t="str">
        <f t="shared" si="0"/>
        <v/>
      </c>
      <c r="P26" s="156" t="str">
        <f>IFERROR('RA n+3'!H26*$E$1,"")</f>
        <v/>
      </c>
      <c r="Q26" s="170">
        <f>'RA n+3'!I26</f>
        <v>0</v>
      </c>
    </row>
    <row r="27" spans="1:17" x14ac:dyDescent="0.25">
      <c r="A27" s="6">
        <f>'Tableau demande'!A27</f>
        <v>0</v>
      </c>
      <c r="B27" s="92">
        <f>'Tableau demande'!B27</f>
        <v>0</v>
      </c>
      <c r="C27" s="35">
        <f>'Tableau demande'!C27</f>
        <v>0</v>
      </c>
      <c r="D27" s="6" t="str">
        <f>'Tableau demande'!D27</f>
        <v/>
      </c>
      <c r="E27" s="6">
        <f>'Tableau demande'!E27</f>
        <v>0</v>
      </c>
      <c r="F27" s="93" t="str">
        <f>'Tableau demande'!F27</f>
        <v/>
      </c>
      <c r="G27" s="147">
        <f>'Tableau demande'!J27</f>
        <v>0</v>
      </c>
      <c r="H27" s="150">
        <f>'Tableau demande'!K27</f>
        <v>0</v>
      </c>
      <c r="I27" s="150">
        <f>'Tableau demande'!L27</f>
        <v>0</v>
      </c>
      <c r="J27" s="150">
        <f>'Tableau demande'!M27</f>
        <v>0</v>
      </c>
      <c r="K27" s="150">
        <f>'Tableau demande'!N27</f>
        <v>0</v>
      </c>
      <c r="L27" s="150">
        <f>'Tableau demande'!O27</f>
        <v>0</v>
      </c>
      <c r="M27" s="150">
        <f>'Tableau demande'!P27</f>
        <v>0</v>
      </c>
      <c r="N27" s="151">
        <f>'Tableau demande'!Q27</f>
        <v>0</v>
      </c>
      <c r="O27" s="90" t="str">
        <f t="shared" si="0"/>
        <v/>
      </c>
      <c r="P27" s="156" t="str">
        <f>IFERROR('RA n+3'!H27*$E$1,"")</f>
        <v/>
      </c>
      <c r="Q27" s="170">
        <f>'RA n+3'!I27</f>
        <v>0</v>
      </c>
    </row>
    <row r="28" spans="1:17" x14ac:dyDescent="0.25">
      <c r="A28" s="6">
        <f>'Tableau demande'!A28</f>
        <v>0</v>
      </c>
      <c r="B28" s="92">
        <f>'Tableau demande'!B28</f>
        <v>0</v>
      </c>
      <c r="C28" s="35">
        <f>'Tableau demande'!C28</f>
        <v>0</v>
      </c>
      <c r="D28" s="6" t="str">
        <f>'Tableau demande'!D28</f>
        <v/>
      </c>
      <c r="E28" s="6">
        <f>'Tableau demande'!E28</f>
        <v>0</v>
      </c>
      <c r="F28" s="93" t="str">
        <f>'Tableau demande'!F28</f>
        <v/>
      </c>
      <c r="G28" s="147">
        <f>'Tableau demande'!J28</f>
        <v>0</v>
      </c>
      <c r="H28" s="150">
        <f>'Tableau demande'!K28</f>
        <v>0</v>
      </c>
      <c r="I28" s="150">
        <f>'Tableau demande'!L28</f>
        <v>0</v>
      </c>
      <c r="J28" s="150">
        <f>'Tableau demande'!M28</f>
        <v>0</v>
      </c>
      <c r="K28" s="150">
        <f>'Tableau demande'!N28</f>
        <v>0</v>
      </c>
      <c r="L28" s="150">
        <f>'Tableau demande'!O28</f>
        <v>0</v>
      </c>
      <c r="M28" s="150">
        <f>'Tableau demande'!P28</f>
        <v>0</v>
      </c>
      <c r="N28" s="151">
        <f>'Tableau demande'!Q28</f>
        <v>0</v>
      </c>
      <c r="O28" s="90" t="str">
        <f t="shared" si="0"/>
        <v/>
      </c>
      <c r="P28" s="156" t="str">
        <f>IFERROR('RA n+3'!H28*$E$1,"")</f>
        <v/>
      </c>
      <c r="Q28" s="170">
        <f>'RA n+3'!I28</f>
        <v>0</v>
      </c>
    </row>
    <row r="29" spans="1:17" x14ac:dyDescent="0.25">
      <c r="A29" s="6">
        <f>'Tableau demande'!A29</f>
        <v>0</v>
      </c>
      <c r="B29" s="92">
        <f>'Tableau demande'!B29</f>
        <v>0</v>
      </c>
      <c r="C29" s="35">
        <f>'Tableau demande'!C29</f>
        <v>0</v>
      </c>
      <c r="D29" s="6" t="str">
        <f>'Tableau demande'!D29</f>
        <v/>
      </c>
      <c r="E29" s="6">
        <f>'Tableau demande'!E29</f>
        <v>0</v>
      </c>
      <c r="F29" s="93" t="str">
        <f>'Tableau demande'!F29</f>
        <v/>
      </c>
      <c r="G29" s="147">
        <f>'Tableau demande'!J29</f>
        <v>0</v>
      </c>
      <c r="H29" s="150">
        <f>'Tableau demande'!K29</f>
        <v>0</v>
      </c>
      <c r="I29" s="150">
        <f>'Tableau demande'!L29</f>
        <v>0</v>
      </c>
      <c r="J29" s="150">
        <f>'Tableau demande'!M29</f>
        <v>0</v>
      </c>
      <c r="K29" s="150">
        <f>'Tableau demande'!N29</f>
        <v>0</v>
      </c>
      <c r="L29" s="150">
        <f>'Tableau demande'!O29</f>
        <v>0</v>
      </c>
      <c r="M29" s="150">
        <f>'Tableau demande'!P29</f>
        <v>0</v>
      </c>
      <c r="N29" s="151">
        <f>'Tableau demande'!Q29</f>
        <v>0</v>
      </c>
      <c r="O29" s="90" t="str">
        <f t="shared" si="0"/>
        <v/>
      </c>
      <c r="P29" s="156" t="str">
        <f>IFERROR('RA n+3'!H29*$E$1,"")</f>
        <v/>
      </c>
      <c r="Q29" s="170">
        <f>'RA n+3'!I29</f>
        <v>0</v>
      </c>
    </row>
    <row r="30" spans="1:17" x14ac:dyDescent="0.25">
      <c r="A30" s="6">
        <f>'Tableau demande'!A30</f>
        <v>0</v>
      </c>
      <c r="B30" s="92">
        <f>'Tableau demande'!B30</f>
        <v>0</v>
      </c>
      <c r="C30" s="35">
        <f>'Tableau demande'!C30</f>
        <v>0</v>
      </c>
      <c r="D30" s="6" t="str">
        <f>'Tableau demande'!D30</f>
        <v/>
      </c>
      <c r="E30" s="6">
        <f>'Tableau demande'!E30</f>
        <v>0</v>
      </c>
      <c r="F30" s="93" t="str">
        <f>'Tableau demande'!F30</f>
        <v/>
      </c>
      <c r="G30" s="147">
        <f>'Tableau demande'!J30</f>
        <v>0</v>
      </c>
      <c r="H30" s="150">
        <f>'Tableau demande'!K30</f>
        <v>0</v>
      </c>
      <c r="I30" s="150">
        <f>'Tableau demande'!L30</f>
        <v>0</v>
      </c>
      <c r="J30" s="150">
        <f>'Tableau demande'!M30</f>
        <v>0</v>
      </c>
      <c r="K30" s="150">
        <f>'Tableau demande'!N30</f>
        <v>0</v>
      </c>
      <c r="L30" s="150">
        <f>'Tableau demande'!O30</f>
        <v>0</v>
      </c>
      <c r="M30" s="150">
        <f>'Tableau demande'!P30</f>
        <v>0</v>
      </c>
      <c r="N30" s="151">
        <f>'Tableau demande'!Q30</f>
        <v>0</v>
      </c>
      <c r="O30" s="90" t="str">
        <f t="shared" si="0"/>
        <v/>
      </c>
      <c r="P30" s="156" t="str">
        <f>IFERROR('RA n+3'!H30*$E$1,"")</f>
        <v/>
      </c>
      <c r="Q30" s="170">
        <f>'RA n+3'!I30</f>
        <v>0</v>
      </c>
    </row>
    <row r="31" spans="1:17" x14ac:dyDescent="0.25">
      <c r="A31" s="6">
        <f>'Tableau demande'!A31</f>
        <v>0</v>
      </c>
      <c r="B31" s="92">
        <f>'Tableau demande'!B31</f>
        <v>0</v>
      </c>
      <c r="C31" s="35">
        <f>'Tableau demande'!C31</f>
        <v>0</v>
      </c>
      <c r="D31" s="6" t="str">
        <f>'Tableau demande'!D31</f>
        <v/>
      </c>
      <c r="E31" s="6">
        <f>'Tableau demande'!E31</f>
        <v>0</v>
      </c>
      <c r="F31" s="93" t="str">
        <f>'Tableau demande'!F31</f>
        <v/>
      </c>
      <c r="G31" s="147">
        <f>'Tableau demande'!J31</f>
        <v>0</v>
      </c>
      <c r="H31" s="150">
        <f>'Tableau demande'!K31</f>
        <v>0</v>
      </c>
      <c r="I31" s="150">
        <f>'Tableau demande'!L31</f>
        <v>0</v>
      </c>
      <c r="J31" s="150">
        <f>'Tableau demande'!M31</f>
        <v>0</v>
      </c>
      <c r="K31" s="150">
        <f>'Tableau demande'!N31</f>
        <v>0</v>
      </c>
      <c r="L31" s="150">
        <f>'Tableau demande'!O31</f>
        <v>0</v>
      </c>
      <c r="M31" s="150">
        <f>'Tableau demande'!P31</f>
        <v>0</v>
      </c>
      <c r="N31" s="151">
        <f>'Tableau demande'!Q31</f>
        <v>0</v>
      </c>
      <c r="O31" s="90" t="str">
        <f t="shared" si="0"/>
        <v/>
      </c>
      <c r="P31" s="156" t="str">
        <f>IFERROR('RA n+3'!H31*$E$1,"")</f>
        <v/>
      </c>
      <c r="Q31" s="170">
        <f>'RA n+3'!I31</f>
        <v>0</v>
      </c>
    </row>
    <row r="32" spans="1:17" x14ac:dyDescent="0.25">
      <c r="A32" s="6">
        <f>'Tableau demande'!A32</f>
        <v>0</v>
      </c>
      <c r="B32" s="92">
        <f>'Tableau demande'!B32</f>
        <v>0</v>
      </c>
      <c r="C32" s="35">
        <f>'Tableau demande'!C32</f>
        <v>0</v>
      </c>
      <c r="D32" s="6" t="str">
        <f>'Tableau demande'!D32</f>
        <v/>
      </c>
      <c r="E32" s="6">
        <f>'Tableau demande'!E32</f>
        <v>0</v>
      </c>
      <c r="F32" s="93" t="str">
        <f>'Tableau demande'!F32</f>
        <v/>
      </c>
      <c r="G32" s="147">
        <f>'Tableau demande'!J32</f>
        <v>0</v>
      </c>
      <c r="H32" s="150">
        <f>'Tableau demande'!K32</f>
        <v>0</v>
      </c>
      <c r="I32" s="150">
        <f>'Tableau demande'!L32</f>
        <v>0</v>
      </c>
      <c r="J32" s="150">
        <f>'Tableau demande'!M32</f>
        <v>0</v>
      </c>
      <c r="K32" s="150">
        <f>'Tableau demande'!N32</f>
        <v>0</v>
      </c>
      <c r="L32" s="150">
        <f>'Tableau demande'!O32</f>
        <v>0</v>
      </c>
      <c r="M32" s="150">
        <f>'Tableau demande'!P32</f>
        <v>0</v>
      </c>
      <c r="N32" s="151">
        <f>'Tableau demande'!Q32</f>
        <v>0</v>
      </c>
      <c r="O32" s="90" t="str">
        <f t="shared" si="0"/>
        <v/>
      </c>
      <c r="P32" s="156" t="str">
        <f>IFERROR('RA n+3'!H32*$E$1,"")</f>
        <v/>
      </c>
      <c r="Q32" s="170">
        <f>'RA n+3'!I32</f>
        <v>0</v>
      </c>
    </row>
    <row r="33" spans="1:17" x14ac:dyDescent="0.25">
      <c r="A33" s="6">
        <f>'Tableau demande'!A33</f>
        <v>0</v>
      </c>
      <c r="B33" s="92">
        <f>'Tableau demande'!B33</f>
        <v>0</v>
      </c>
      <c r="C33" s="35">
        <f>'Tableau demande'!C33</f>
        <v>0</v>
      </c>
      <c r="D33" s="6" t="str">
        <f>'Tableau demande'!D33</f>
        <v/>
      </c>
      <c r="E33" s="6">
        <f>'Tableau demande'!E33</f>
        <v>0</v>
      </c>
      <c r="F33" s="93" t="str">
        <f>'Tableau demande'!F33</f>
        <v/>
      </c>
      <c r="G33" s="147">
        <f>'Tableau demande'!J33</f>
        <v>0</v>
      </c>
      <c r="H33" s="150">
        <f>'Tableau demande'!K33</f>
        <v>0</v>
      </c>
      <c r="I33" s="150">
        <f>'Tableau demande'!L33</f>
        <v>0</v>
      </c>
      <c r="J33" s="150">
        <f>'Tableau demande'!M33</f>
        <v>0</v>
      </c>
      <c r="K33" s="150">
        <f>'Tableau demande'!N33</f>
        <v>0</v>
      </c>
      <c r="L33" s="150">
        <f>'Tableau demande'!O33</f>
        <v>0</v>
      </c>
      <c r="M33" s="150">
        <f>'Tableau demande'!P33</f>
        <v>0</v>
      </c>
      <c r="N33" s="151">
        <f>'Tableau demande'!Q33</f>
        <v>0</v>
      </c>
      <c r="O33" s="90" t="str">
        <f t="shared" si="0"/>
        <v/>
      </c>
      <c r="P33" s="156" t="str">
        <f>IFERROR('RA n+3'!H33*$E$1,"")</f>
        <v/>
      </c>
      <c r="Q33" s="170">
        <f>'RA n+3'!I33</f>
        <v>0</v>
      </c>
    </row>
    <row r="34" spans="1:17" x14ac:dyDescent="0.25">
      <c r="A34" s="6">
        <f>'Tableau demande'!A34</f>
        <v>0</v>
      </c>
      <c r="B34" s="92">
        <f>'Tableau demande'!B34</f>
        <v>0</v>
      </c>
      <c r="C34" s="35">
        <f>'Tableau demande'!C34</f>
        <v>0</v>
      </c>
      <c r="D34" s="6" t="str">
        <f>'Tableau demande'!D34</f>
        <v/>
      </c>
      <c r="E34" s="6">
        <f>'Tableau demande'!E34</f>
        <v>0</v>
      </c>
      <c r="F34" s="93" t="str">
        <f>'Tableau demande'!F34</f>
        <v/>
      </c>
      <c r="G34" s="147">
        <f>'Tableau demande'!J34</f>
        <v>0</v>
      </c>
      <c r="H34" s="150">
        <f>'Tableau demande'!K34</f>
        <v>0</v>
      </c>
      <c r="I34" s="150">
        <f>'Tableau demande'!L34</f>
        <v>0</v>
      </c>
      <c r="J34" s="150">
        <f>'Tableau demande'!M34</f>
        <v>0</v>
      </c>
      <c r="K34" s="150">
        <f>'Tableau demande'!N34</f>
        <v>0</v>
      </c>
      <c r="L34" s="150">
        <f>'Tableau demande'!O34</f>
        <v>0</v>
      </c>
      <c r="M34" s="150">
        <f>'Tableau demande'!P34</f>
        <v>0</v>
      </c>
      <c r="N34" s="151">
        <f>'Tableau demande'!Q34</f>
        <v>0</v>
      </c>
      <c r="O34" s="90" t="str">
        <f t="shared" si="0"/>
        <v/>
      </c>
      <c r="P34" s="156" t="str">
        <f>IFERROR('RA n+3'!H34*$E$1,"")</f>
        <v/>
      </c>
      <c r="Q34" s="170">
        <f>'RA n+3'!I34</f>
        <v>0</v>
      </c>
    </row>
    <row r="35" spans="1:17" x14ac:dyDescent="0.25">
      <c r="A35" s="6">
        <f>'Tableau demande'!A35</f>
        <v>0</v>
      </c>
      <c r="B35" s="92">
        <f>'Tableau demande'!B35</f>
        <v>0</v>
      </c>
      <c r="C35" s="35">
        <f>'Tableau demande'!C35</f>
        <v>0</v>
      </c>
      <c r="D35" s="6" t="str">
        <f>'Tableau demande'!D35</f>
        <v/>
      </c>
      <c r="E35" s="6">
        <f>'Tableau demande'!E35</f>
        <v>0</v>
      </c>
      <c r="F35" s="93" t="str">
        <f>'Tableau demande'!F35</f>
        <v/>
      </c>
      <c r="G35" s="147">
        <f>'Tableau demande'!J35</f>
        <v>0</v>
      </c>
      <c r="H35" s="150">
        <f>'Tableau demande'!K35</f>
        <v>0</v>
      </c>
      <c r="I35" s="150">
        <f>'Tableau demande'!L35</f>
        <v>0</v>
      </c>
      <c r="J35" s="150">
        <f>'Tableau demande'!M35</f>
        <v>0</v>
      </c>
      <c r="K35" s="150">
        <f>'Tableau demande'!N35</f>
        <v>0</v>
      </c>
      <c r="L35" s="150">
        <f>'Tableau demande'!O35</f>
        <v>0</v>
      </c>
      <c r="M35" s="150">
        <f>'Tableau demande'!P35</f>
        <v>0</v>
      </c>
      <c r="N35" s="151">
        <f>'Tableau demande'!Q35</f>
        <v>0</v>
      </c>
      <c r="O35" s="90" t="str">
        <f t="shared" si="0"/>
        <v/>
      </c>
      <c r="P35" s="156" t="str">
        <f>IFERROR('RA n+3'!H35*$E$1,"")</f>
        <v/>
      </c>
      <c r="Q35" s="170">
        <f>'RA n+3'!I35</f>
        <v>0</v>
      </c>
    </row>
    <row r="36" spans="1:17" x14ac:dyDescent="0.25">
      <c r="A36" s="6">
        <f>'Tableau demande'!A36</f>
        <v>0</v>
      </c>
      <c r="B36" s="92">
        <f>'Tableau demande'!B36</f>
        <v>0</v>
      </c>
      <c r="C36" s="35">
        <f>'Tableau demande'!C36</f>
        <v>0</v>
      </c>
      <c r="D36" s="6" t="str">
        <f>'Tableau demande'!D36</f>
        <v/>
      </c>
      <c r="E36" s="6">
        <f>'Tableau demande'!E36</f>
        <v>0</v>
      </c>
      <c r="F36" s="93" t="str">
        <f>'Tableau demande'!F36</f>
        <v/>
      </c>
      <c r="G36" s="147">
        <f>'Tableau demande'!J36</f>
        <v>0</v>
      </c>
      <c r="H36" s="150">
        <f>'Tableau demande'!K36</f>
        <v>0</v>
      </c>
      <c r="I36" s="150">
        <f>'Tableau demande'!L36</f>
        <v>0</v>
      </c>
      <c r="J36" s="150">
        <f>'Tableau demande'!M36</f>
        <v>0</v>
      </c>
      <c r="K36" s="150">
        <f>'Tableau demande'!N36</f>
        <v>0</v>
      </c>
      <c r="L36" s="150">
        <f>'Tableau demande'!O36</f>
        <v>0</v>
      </c>
      <c r="M36" s="150">
        <f>'Tableau demande'!P36</f>
        <v>0</v>
      </c>
      <c r="N36" s="151">
        <f>'Tableau demande'!Q36</f>
        <v>0</v>
      </c>
      <c r="O36" s="90" t="str">
        <f t="shared" si="0"/>
        <v/>
      </c>
      <c r="P36" s="156" t="str">
        <f>IFERROR('RA n+3'!H36*$E$1,"")</f>
        <v/>
      </c>
      <c r="Q36" s="170">
        <f>'RA n+3'!I36</f>
        <v>0</v>
      </c>
    </row>
    <row r="37" spans="1:17" x14ac:dyDescent="0.25">
      <c r="A37" s="6">
        <f>'Tableau demande'!A37</f>
        <v>0</v>
      </c>
      <c r="B37" s="92">
        <f>'Tableau demande'!B37</f>
        <v>0</v>
      </c>
      <c r="C37" s="35">
        <f>'Tableau demande'!C37</f>
        <v>0</v>
      </c>
      <c r="D37" s="6" t="str">
        <f>'Tableau demande'!D37</f>
        <v/>
      </c>
      <c r="E37" s="6">
        <f>'Tableau demande'!E37</f>
        <v>0</v>
      </c>
      <c r="F37" s="93" t="str">
        <f>'Tableau demande'!F37</f>
        <v/>
      </c>
      <c r="G37" s="147">
        <f>'Tableau demande'!J37</f>
        <v>0</v>
      </c>
      <c r="H37" s="150">
        <f>'Tableau demande'!K37</f>
        <v>0</v>
      </c>
      <c r="I37" s="150">
        <f>'Tableau demande'!L37</f>
        <v>0</v>
      </c>
      <c r="J37" s="150">
        <f>'Tableau demande'!M37</f>
        <v>0</v>
      </c>
      <c r="K37" s="150">
        <f>'Tableau demande'!N37</f>
        <v>0</v>
      </c>
      <c r="L37" s="150">
        <f>'Tableau demande'!O37</f>
        <v>0</v>
      </c>
      <c r="M37" s="150">
        <f>'Tableau demande'!P37</f>
        <v>0</v>
      </c>
      <c r="N37" s="151">
        <f>'Tableau demande'!Q37</f>
        <v>0</v>
      </c>
      <c r="O37" s="90" t="str">
        <f t="shared" si="0"/>
        <v/>
      </c>
      <c r="P37" s="156" t="str">
        <f>IFERROR('RA n+3'!H37*$E$1,"")</f>
        <v/>
      </c>
      <c r="Q37" s="170">
        <f>'RA n+3'!I37</f>
        <v>0</v>
      </c>
    </row>
    <row r="38" spans="1:17" x14ac:dyDescent="0.25">
      <c r="A38" s="6">
        <f>'Tableau demande'!A38</f>
        <v>0</v>
      </c>
      <c r="B38" s="92">
        <f>'Tableau demande'!B38</f>
        <v>0</v>
      </c>
      <c r="C38" s="35">
        <f>'Tableau demande'!C38</f>
        <v>0</v>
      </c>
      <c r="D38" s="6" t="str">
        <f>'Tableau demande'!D38</f>
        <v/>
      </c>
      <c r="E38" s="6">
        <f>'Tableau demande'!E38</f>
        <v>0</v>
      </c>
      <c r="F38" s="93" t="str">
        <f>'Tableau demande'!F38</f>
        <v/>
      </c>
      <c r="G38" s="147">
        <f>'Tableau demande'!J38</f>
        <v>0</v>
      </c>
      <c r="H38" s="150">
        <f>'Tableau demande'!K38</f>
        <v>0</v>
      </c>
      <c r="I38" s="150">
        <f>'Tableau demande'!L38</f>
        <v>0</v>
      </c>
      <c r="J38" s="150">
        <f>'Tableau demande'!M38</f>
        <v>0</v>
      </c>
      <c r="K38" s="150">
        <f>'Tableau demande'!N38</f>
        <v>0</v>
      </c>
      <c r="L38" s="150">
        <f>'Tableau demande'!O38</f>
        <v>0</v>
      </c>
      <c r="M38" s="150">
        <f>'Tableau demande'!P38</f>
        <v>0</v>
      </c>
      <c r="N38" s="151">
        <f>'Tableau demande'!Q38</f>
        <v>0</v>
      </c>
      <c r="O38" s="90" t="str">
        <f t="shared" si="0"/>
        <v/>
      </c>
      <c r="P38" s="156" t="str">
        <f>IFERROR('RA n+3'!H38*$E$1,"")</f>
        <v/>
      </c>
      <c r="Q38" s="170">
        <f>'RA n+3'!I38</f>
        <v>0</v>
      </c>
    </row>
    <row r="39" spans="1:17" x14ac:dyDescent="0.25">
      <c r="A39" s="6">
        <f>'Tableau demande'!A39</f>
        <v>0</v>
      </c>
      <c r="B39" s="92">
        <f>'Tableau demande'!B39</f>
        <v>0</v>
      </c>
      <c r="C39" s="35">
        <f>'Tableau demande'!C39</f>
        <v>0</v>
      </c>
      <c r="D39" s="6" t="str">
        <f>'Tableau demande'!D39</f>
        <v/>
      </c>
      <c r="E39" s="6">
        <f>'Tableau demande'!E39</f>
        <v>0</v>
      </c>
      <c r="F39" s="93" t="str">
        <f>'Tableau demande'!F39</f>
        <v/>
      </c>
      <c r="G39" s="147">
        <f>'Tableau demande'!J39</f>
        <v>0</v>
      </c>
      <c r="H39" s="150">
        <f>'Tableau demande'!K39</f>
        <v>0</v>
      </c>
      <c r="I39" s="150">
        <f>'Tableau demande'!L39</f>
        <v>0</v>
      </c>
      <c r="J39" s="150">
        <f>'Tableau demande'!M39</f>
        <v>0</v>
      </c>
      <c r="K39" s="150">
        <f>'Tableau demande'!N39</f>
        <v>0</v>
      </c>
      <c r="L39" s="150">
        <f>'Tableau demande'!O39</f>
        <v>0</v>
      </c>
      <c r="M39" s="150">
        <f>'Tableau demande'!P39</f>
        <v>0</v>
      </c>
      <c r="N39" s="151">
        <f>'Tableau demande'!Q39</f>
        <v>0</v>
      </c>
      <c r="O39" s="90" t="str">
        <f t="shared" si="0"/>
        <v/>
      </c>
      <c r="P39" s="156" t="str">
        <f>IFERROR('RA n+3'!H39*$E$1,"")</f>
        <v/>
      </c>
      <c r="Q39" s="170">
        <f>'RA n+3'!I39</f>
        <v>0</v>
      </c>
    </row>
    <row r="40" spans="1:17" x14ac:dyDescent="0.25">
      <c r="A40" s="6">
        <f>'Tableau demande'!A40</f>
        <v>0</v>
      </c>
      <c r="B40" s="92">
        <f>'Tableau demande'!B40</f>
        <v>0</v>
      </c>
      <c r="C40" s="35">
        <f>'Tableau demande'!C40</f>
        <v>0</v>
      </c>
      <c r="D40" s="6" t="str">
        <f>'Tableau demande'!D40</f>
        <v/>
      </c>
      <c r="E40" s="6">
        <f>'Tableau demande'!E40</f>
        <v>0</v>
      </c>
      <c r="F40" s="93" t="str">
        <f>'Tableau demande'!F40</f>
        <v/>
      </c>
      <c r="G40" s="147">
        <f>'Tableau demande'!J40</f>
        <v>0</v>
      </c>
      <c r="H40" s="150">
        <f>'Tableau demande'!K40</f>
        <v>0</v>
      </c>
      <c r="I40" s="150">
        <f>'Tableau demande'!L40</f>
        <v>0</v>
      </c>
      <c r="J40" s="150">
        <f>'Tableau demande'!M40</f>
        <v>0</v>
      </c>
      <c r="K40" s="150">
        <f>'Tableau demande'!N40</f>
        <v>0</v>
      </c>
      <c r="L40" s="150">
        <f>'Tableau demande'!O40</f>
        <v>0</v>
      </c>
      <c r="M40" s="150">
        <f>'Tableau demande'!P40</f>
        <v>0</v>
      </c>
      <c r="N40" s="151">
        <f>'Tableau demande'!Q40</f>
        <v>0</v>
      </c>
      <c r="O40" s="90" t="str">
        <f t="shared" si="0"/>
        <v/>
      </c>
      <c r="P40" s="156" t="str">
        <f>IFERROR('RA n+3'!H40*$E$1,"")</f>
        <v/>
      </c>
      <c r="Q40" s="170">
        <f>'RA n+3'!I40</f>
        <v>0</v>
      </c>
    </row>
    <row r="41" spans="1:17" x14ac:dyDescent="0.25">
      <c r="A41" s="6">
        <f>'Tableau demande'!A41</f>
        <v>0</v>
      </c>
      <c r="B41" s="92">
        <f>'Tableau demande'!B41</f>
        <v>0</v>
      </c>
      <c r="C41" s="35">
        <f>'Tableau demande'!C41</f>
        <v>0</v>
      </c>
      <c r="D41" s="6" t="str">
        <f>'Tableau demande'!D41</f>
        <v/>
      </c>
      <c r="E41" s="6">
        <f>'Tableau demande'!E41</f>
        <v>0</v>
      </c>
      <c r="F41" s="93" t="str">
        <f>'Tableau demande'!F41</f>
        <v/>
      </c>
      <c r="G41" s="147">
        <f>'Tableau demande'!J41</f>
        <v>0</v>
      </c>
      <c r="H41" s="150">
        <f>'Tableau demande'!K41</f>
        <v>0</v>
      </c>
      <c r="I41" s="150">
        <f>'Tableau demande'!L41</f>
        <v>0</v>
      </c>
      <c r="J41" s="150">
        <f>'Tableau demande'!M41</f>
        <v>0</v>
      </c>
      <c r="K41" s="150">
        <f>'Tableau demande'!N41</f>
        <v>0</v>
      </c>
      <c r="L41" s="150">
        <f>'Tableau demande'!O41</f>
        <v>0</v>
      </c>
      <c r="M41" s="150">
        <f>'Tableau demande'!P41</f>
        <v>0</v>
      </c>
      <c r="N41" s="151">
        <f>'Tableau demande'!Q41</f>
        <v>0</v>
      </c>
      <c r="O41" s="90" t="str">
        <f t="shared" si="0"/>
        <v/>
      </c>
      <c r="P41" s="156" t="str">
        <f>IFERROR('RA n+3'!H41*$E$1,"")</f>
        <v/>
      </c>
      <c r="Q41" s="170">
        <f>'RA n+3'!I41</f>
        <v>0</v>
      </c>
    </row>
    <row r="42" spans="1:17" x14ac:dyDescent="0.25">
      <c r="A42" s="6">
        <f>'Tableau demande'!A42</f>
        <v>0</v>
      </c>
      <c r="B42" s="92">
        <f>'Tableau demande'!B42</f>
        <v>0</v>
      </c>
      <c r="C42" s="35">
        <f>'Tableau demande'!C42</f>
        <v>0</v>
      </c>
      <c r="D42" s="6" t="str">
        <f>'Tableau demande'!D42</f>
        <v/>
      </c>
      <c r="E42" s="6">
        <f>'Tableau demande'!E42</f>
        <v>0</v>
      </c>
      <c r="F42" s="93" t="str">
        <f>'Tableau demande'!F42</f>
        <v/>
      </c>
      <c r="G42" s="147">
        <f>'Tableau demande'!J42</f>
        <v>0</v>
      </c>
      <c r="H42" s="150">
        <f>'Tableau demande'!K42</f>
        <v>0</v>
      </c>
      <c r="I42" s="150">
        <f>'Tableau demande'!L42</f>
        <v>0</v>
      </c>
      <c r="J42" s="150">
        <f>'Tableau demande'!M42</f>
        <v>0</v>
      </c>
      <c r="K42" s="150">
        <f>'Tableau demande'!N42</f>
        <v>0</v>
      </c>
      <c r="L42" s="150">
        <f>'Tableau demande'!O42</f>
        <v>0</v>
      </c>
      <c r="M42" s="150">
        <f>'Tableau demande'!P42</f>
        <v>0</v>
      </c>
      <c r="N42" s="151">
        <f>'Tableau demande'!Q42</f>
        <v>0</v>
      </c>
      <c r="O42" s="90" t="str">
        <f t="shared" si="0"/>
        <v/>
      </c>
      <c r="P42" s="156" t="str">
        <f>IFERROR('RA n+3'!H42*$E$1,"")</f>
        <v/>
      </c>
      <c r="Q42" s="170">
        <f>'RA n+3'!I42</f>
        <v>0</v>
      </c>
    </row>
    <row r="43" spans="1:17" x14ac:dyDescent="0.25">
      <c r="A43" s="6">
        <f>'Tableau demande'!A43</f>
        <v>0</v>
      </c>
      <c r="B43" s="92">
        <f>'Tableau demande'!B43</f>
        <v>0</v>
      </c>
      <c r="C43" s="35">
        <f>'Tableau demande'!C43</f>
        <v>0</v>
      </c>
      <c r="D43" s="6" t="str">
        <f>'Tableau demande'!D43</f>
        <v/>
      </c>
      <c r="E43" s="6">
        <f>'Tableau demande'!E43</f>
        <v>0</v>
      </c>
      <c r="F43" s="93" t="str">
        <f>'Tableau demande'!F43</f>
        <v/>
      </c>
      <c r="G43" s="147">
        <f>'Tableau demande'!J43</f>
        <v>0</v>
      </c>
      <c r="H43" s="150">
        <f>'Tableau demande'!K43</f>
        <v>0</v>
      </c>
      <c r="I43" s="150">
        <f>'Tableau demande'!L43</f>
        <v>0</v>
      </c>
      <c r="J43" s="150">
        <f>'Tableau demande'!M43</f>
        <v>0</v>
      </c>
      <c r="K43" s="150">
        <f>'Tableau demande'!N43</f>
        <v>0</v>
      </c>
      <c r="L43" s="150">
        <f>'Tableau demande'!O43</f>
        <v>0</v>
      </c>
      <c r="M43" s="150">
        <f>'Tableau demande'!P43</f>
        <v>0</v>
      </c>
      <c r="N43" s="151">
        <f>'Tableau demande'!Q43</f>
        <v>0</v>
      </c>
      <c r="O43" s="90" t="str">
        <f t="shared" si="0"/>
        <v/>
      </c>
      <c r="P43" s="156" t="str">
        <f>IFERROR('RA n+3'!H43*$E$1,"")</f>
        <v/>
      </c>
      <c r="Q43" s="170">
        <f>'RA n+3'!I43</f>
        <v>0</v>
      </c>
    </row>
    <row r="44" spans="1:17" x14ac:dyDescent="0.25">
      <c r="A44" s="6">
        <f>'Tableau demande'!A44</f>
        <v>0</v>
      </c>
      <c r="B44" s="92">
        <f>'Tableau demande'!B44</f>
        <v>0</v>
      </c>
      <c r="C44" s="35">
        <f>'Tableau demande'!C44</f>
        <v>0</v>
      </c>
      <c r="D44" s="6" t="str">
        <f>'Tableau demande'!D44</f>
        <v/>
      </c>
      <c r="E44" s="6">
        <f>'Tableau demande'!E44</f>
        <v>0</v>
      </c>
      <c r="F44" s="93" t="str">
        <f>'Tableau demande'!F44</f>
        <v/>
      </c>
      <c r="G44" s="147">
        <f>'Tableau demande'!J44</f>
        <v>0</v>
      </c>
      <c r="H44" s="150">
        <f>'Tableau demande'!K44</f>
        <v>0</v>
      </c>
      <c r="I44" s="150">
        <f>'Tableau demande'!L44</f>
        <v>0</v>
      </c>
      <c r="J44" s="150">
        <f>'Tableau demande'!M44</f>
        <v>0</v>
      </c>
      <c r="K44" s="150">
        <f>'Tableau demande'!N44</f>
        <v>0</v>
      </c>
      <c r="L44" s="150">
        <f>'Tableau demande'!O44</f>
        <v>0</v>
      </c>
      <c r="M44" s="150">
        <f>'Tableau demande'!P44</f>
        <v>0</v>
      </c>
      <c r="N44" s="151">
        <f>'Tableau demande'!Q44</f>
        <v>0</v>
      </c>
      <c r="O44" s="90" t="str">
        <f t="shared" si="0"/>
        <v/>
      </c>
      <c r="P44" s="156" t="str">
        <f>IFERROR('RA n+3'!H44*$E$1,"")</f>
        <v/>
      </c>
      <c r="Q44" s="170">
        <f>'RA n+3'!I44</f>
        <v>0</v>
      </c>
    </row>
    <row r="45" spans="1:17" x14ac:dyDescent="0.25">
      <c r="A45" s="6">
        <f>'Tableau demande'!A45</f>
        <v>0</v>
      </c>
      <c r="B45" s="92">
        <f>'Tableau demande'!B45</f>
        <v>0</v>
      </c>
      <c r="C45" s="35">
        <f>'Tableau demande'!C45</f>
        <v>0</v>
      </c>
      <c r="D45" s="6" t="str">
        <f>'Tableau demande'!D45</f>
        <v/>
      </c>
      <c r="E45" s="6">
        <f>'Tableau demande'!E45</f>
        <v>0</v>
      </c>
      <c r="F45" s="93" t="str">
        <f>'Tableau demande'!F45</f>
        <v/>
      </c>
      <c r="G45" s="147">
        <f>'Tableau demande'!J45</f>
        <v>0</v>
      </c>
      <c r="H45" s="150">
        <f>'Tableau demande'!K45</f>
        <v>0</v>
      </c>
      <c r="I45" s="150">
        <f>'Tableau demande'!L45</f>
        <v>0</v>
      </c>
      <c r="J45" s="150">
        <f>'Tableau demande'!M45</f>
        <v>0</v>
      </c>
      <c r="K45" s="150">
        <f>'Tableau demande'!N45</f>
        <v>0</v>
      </c>
      <c r="L45" s="150">
        <f>'Tableau demande'!O45</f>
        <v>0</v>
      </c>
      <c r="M45" s="150">
        <f>'Tableau demande'!P45</f>
        <v>0</v>
      </c>
      <c r="N45" s="151">
        <f>'Tableau demande'!Q45</f>
        <v>0</v>
      </c>
      <c r="O45" s="90" t="str">
        <f t="shared" si="0"/>
        <v/>
      </c>
      <c r="P45" s="156" t="str">
        <f>IFERROR('RA n+3'!H45*$E$1,"")</f>
        <v/>
      </c>
      <c r="Q45" s="170">
        <f>'RA n+3'!I45</f>
        <v>0</v>
      </c>
    </row>
    <row r="46" spans="1:17" x14ac:dyDescent="0.25">
      <c r="A46" s="6">
        <f>'Tableau demande'!A46</f>
        <v>0</v>
      </c>
      <c r="B46" s="92">
        <f>'Tableau demande'!B46</f>
        <v>0</v>
      </c>
      <c r="C46" s="35">
        <f>'Tableau demande'!C46</f>
        <v>0</v>
      </c>
      <c r="D46" s="6" t="str">
        <f>'Tableau demande'!D46</f>
        <v/>
      </c>
      <c r="E46" s="6">
        <f>'Tableau demande'!E46</f>
        <v>0</v>
      </c>
      <c r="F46" s="93" t="str">
        <f>'Tableau demande'!F46</f>
        <v/>
      </c>
      <c r="G46" s="147">
        <f>'Tableau demande'!J46</f>
        <v>0</v>
      </c>
      <c r="H46" s="150">
        <f>'Tableau demande'!K46</f>
        <v>0</v>
      </c>
      <c r="I46" s="150">
        <f>'Tableau demande'!L46</f>
        <v>0</v>
      </c>
      <c r="J46" s="150">
        <f>'Tableau demande'!M46</f>
        <v>0</v>
      </c>
      <c r="K46" s="150">
        <f>'Tableau demande'!N46</f>
        <v>0</v>
      </c>
      <c r="L46" s="150">
        <f>'Tableau demande'!O46</f>
        <v>0</v>
      </c>
      <c r="M46" s="150">
        <f>'Tableau demande'!P46</f>
        <v>0</v>
      </c>
      <c r="N46" s="151">
        <f>'Tableau demande'!Q46</f>
        <v>0</v>
      </c>
      <c r="O46" s="90" t="str">
        <f t="shared" si="0"/>
        <v/>
      </c>
      <c r="P46" s="156" t="str">
        <f>IFERROR('RA n+3'!H46*$E$1,"")</f>
        <v/>
      </c>
      <c r="Q46" s="170">
        <f>'RA n+3'!I46</f>
        <v>0</v>
      </c>
    </row>
    <row r="47" spans="1:17" x14ac:dyDescent="0.25">
      <c r="A47" s="6">
        <f>'Tableau demande'!A47</f>
        <v>0</v>
      </c>
      <c r="B47" s="92">
        <f>'Tableau demande'!B47</f>
        <v>0</v>
      </c>
      <c r="C47" s="35">
        <f>'Tableau demande'!C47</f>
        <v>0</v>
      </c>
      <c r="D47" s="6" t="str">
        <f>'Tableau demande'!D47</f>
        <v/>
      </c>
      <c r="E47" s="6">
        <f>'Tableau demande'!E47</f>
        <v>0</v>
      </c>
      <c r="F47" s="93" t="str">
        <f>'Tableau demande'!F47</f>
        <v/>
      </c>
      <c r="G47" s="147">
        <f>'Tableau demande'!J47</f>
        <v>0</v>
      </c>
      <c r="H47" s="150">
        <f>'Tableau demande'!K47</f>
        <v>0</v>
      </c>
      <c r="I47" s="150">
        <f>'Tableau demande'!L47</f>
        <v>0</v>
      </c>
      <c r="J47" s="150">
        <f>'Tableau demande'!M47</f>
        <v>0</v>
      </c>
      <c r="K47" s="150">
        <f>'Tableau demande'!N47</f>
        <v>0</v>
      </c>
      <c r="L47" s="150">
        <f>'Tableau demande'!O47</f>
        <v>0</v>
      </c>
      <c r="M47" s="150">
        <f>'Tableau demande'!P47</f>
        <v>0</v>
      </c>
      <c r="N47" s="151">
        <f>'Tableau demande'!Q47</f>
        <v>0</v>
      </c>
      <c r="O47" s="90" t="str">
        <f t="shared" si="0"/>
        <v/>
      </c>
      <c r="P47" s="156" t="str">
        <f>IFERROR('RA n+3'!H47*$E$1,"")</f>
        <v/>
      </c>
      <c r="Q47" s="170">
        <f>'RA n+3'!I47</f>
        <v>0</v>
      </c>
    </row>
    <row r="48" spans="1:17" x14ac:dyDescent="0.25">
      <c r="A48" s="6">
        <f>'Tableau demande'!A48</f>
        <v>0</v>
      </c>
      <c r="B48" s="92">
        <f>'Tableau demande'!B48</f>
        <v>0</v>
      </c>
      <c r="C48" s="35">
        <f>'Tableau demande'!C48</f>
        <v>0</v>
      </c>
      <c r="D48" s="6" t="str">
        <f>'Tableau demande'!D48</f>
        <v/>
      </c>
      <c r="E48" s="6">
        <f>'Tableau demande'!E48</f>
        <v>0</v>
      </c>
      <c r="F48" s="93" t="str">
        <f>'Tableau demande'!F48</f>
        <v/>
      </c>
      <c r="G48" s="147">
        <f>'Tableau demande'!J48</f>
        <v>0</v>
      </c>
      <c r="H48" s="150">
        <f>'Tableau demande'!K48</f>
        <v>0</v>
      </c>
      <c r="I48" s="150">
        <f>'Tableau demande'!L48</f>
        <v>0</v>
      </c>
      <c r="J48" s="150">
        <f>'Tableau demande'!M48</f>
        <v>0</v>
      </c>
      <c r="K48" s="150">
        <f>'Tableau demande'!N48</f>
        <v>0</v>
      </c>
      <c r="L48" s="150">
        <f>'Tableau demande'!O48</f>
        <v>0</v>
      </c>
      <c r="M48" s="150">
        <f>'Tableau demande'!P48</f>
        <v>0</v>
      </c>
      <c r="N48" s="151">
        <f>'Tableau demande'!Q48</f>
        <v>0</v>
      </c>
      <c r="O48" s="90" t="str">
        <f t="shared" si="0"/>
        <v/>
      </c>
      <c r="P48" s="156" t="str">
        <f>IFERROR('RA n+3'!H48*$E$1,"")</f>
        <v/>
      </c>
      <c r="Q48" s="170">
        <f>'RA n+3'!I48</f>
        <v>0</v>
      </c>
    </row>
    <row r="49" spans="1:17" x14ac:dyDescent="0.25">
      <c r="A49" s="6">
        <f>'Tableau demande'!A49</f>
        <v>0</v>
      </c>
      <c r="B49" s="92">
        <f>'Tableau demande'!B49</f>
        <v>0</v>
      </c>
      <c r="C49" s="35">
        <f>'Tableau demande'!C49</f>
        <v>0</v>
      </c>
      <c r="D49" s="6" t="str">
        <f>'Tableau demande'!D49</f>
        <v/>
      </c>
      <c r="E49" s="6">
        <f>'Tableau demande'!E49</f>
        <v>0</v>
      </c>
      <c r="F49" s="93" t="str">
        <f>'Tableau demande'!F49</f>
        <v/>
      </c>
      <c r="G49" s="147">
        <f>'Tableau demande'!J49</f>
        <v>0</v>
      </c>
      <c r="H49" s="150">
        <f>'Tableau demande'!K49</f>
        <v>0</v>
      </c>
      <c r="I49" s="150">
        <f>'Tableau demande'!L49</f>
        <v>0</v>
      </c>
      <c r="J49" s="150">
        <f>'Tableau demande'!M49</f>
        <v>0</v>
      </c>
      <c r="K49" s="150">
        <f>'Tableau demande'!N49</f>
        <v>0</v>
      </c>
      <c r="L49" s="150">
        <f>'Tableau demande'!O49</f>
        <v>0</v>
      </c>
      <c r="M49" s="150">
        <f>'Tableau demande'!P49</f>
        <v>0</v>
      </c>
      <c r="N49" s="151">
        <f>'Tableau demande'!Q49</f>
        <v>0</v>
      </c>
      <c r="O49" s="90" t="str">
        <f t="shared" si="0"/>
        <v/>
      </c>
      <c r="P49" s="156" t="str">
        <f>IFERROR('RA n+3'!H49*$E$1,"")</f>
        <v/>
      </c>
      <c r="Q49" s="170">
        <f>'RA n+3'!I49</f>
        <v>0</v>
      </c>
    </row>
    <row r="50" spans="1:17" x14ac:dyDescent="0.25">
      <c r="A50" s="6">
        <f>'Tableau demande'!A50</f>
        <v>0</v>
      </c>
      <c r="B50" s="92">
        <f>'Tableau demande'!B50</f>
        <v>0</v>
      </c>
      <c r="C50" s="35">
        <f>'Tableau demande'!C50</f>
        <v>0</v>
      </c>
      <c r="D50" s="6" t="str">
        <f>'Tableau demande'!D50</f>
        <v/>
      </c>
      <c r="E50" s="6">
        <f>'Tableau demande'!E50</f>
        <v>0</v>
      </c>
      <c r="F50" s="93" t="str">
        <f>'Tableau demande'!F50</f>
        <v/>
      </c>
      <c r="G50" s="147">
        <f>'Tableau demande'!J50</f>
        <v>0</v>
      </c>
      <c r="H50" s="150">
        <f>'Tableau demande'!K50</f>
        <v>0</v>
      </c>
      <c r="I50" s="150">
        <f>'Tableau demande'!L50</f>
        <v>0</v>
      </c>
      <c r="J50" s="150">
        <f>'Tableau demande'!M50</f>
        <v>0</v>
      </c>
      <c r="K50" s="150">
        <f>'Tableau demande'!N50</f>
        <v>0</v>
      </c>
      <c r="L50" s="150">
        <f>'Tableau demande'!O50</f>
        <v>0</v>
      </c>
      <c r="M50" s="150">
        <f>'Tableau demande'!P50</f>
        <v>0</v>
      </c>
      <c r="N50" s="151">
        <f>'Tableau demande'!Q50</f>
        <v>0</v>
      </c>
      <c r="O50" s="90" t="str">
        <f t="shared" si="0"/>
        <v/>
      </c>
      <c r="P50" s="156" t="str">
        <f>IFERROR('RA n+3'!H50*$E$1,"")</f>
        <v/>
      </c>
      <c r="Q50" s="170">
        <f>'RA n+3'!I50</f>
        <v>0</v>
      </c>
    </row>
    <row r="51" spans="1:17" x14ac:dyDescent="0.25">
      <c r="A51" s="6">
        <f>'Tableau demande'!A51</f>
        <v>0</v>
      </c>
      <c r="B51" s="92">
        <f>'Tableau demande'!B51</f>
        <v>0</v>
      </c>
      <c r="C51" s="35">
        <f>'Tableau demande'!C51</f>
        <v>0</v>
      </c>
      <c r="D51" s="6" t="str">
        <f>'Tableau demande'!D51</f>
        <v/>
      </c>
      <c r="E51" s="6">
        <f>'Tableau demande'!E51</f>
        <v>0</v>
      </c>
      <c r="F51" s="93" t="str">
        <f>'Tableau demande'!F51</f>
        <v/>
      </c>
      <c r="G51" s="147">
        <f>'Tableau demande'!J51</f>
        <v>0</v>
      </c>
      <c r="H51" s="150">
        <f>'Tableau demande'!K51</f>
        <v>0</v>
      </c>
      <c r="I51" s="150">
        <f>'Tableau demande'!L51</f>
        <v>0</v>
      </c>
      <c r="J51" s="150">
        <f>'Tableau demande'!M51</f>
        <v>0</v>
      </c>
      <c r="K51" s="150">
        <f>'Tableau demande'!N51</f>
        <v>0</v>
      </c>
      <c r="L51" s="150">
        <f>'Tableau demande'!O51</f>
        <v>0</v>
      </c>
      <c r="M51" s="150">
        <f>'Tableau demande'!P51</f>
        <v>0</v>
      </c>
      <c r="N51" s="151">
        <f>'Tableau demande'!Q51</f>
        <v>0</v>
      </c>
      <c r="O51" s="90" t="str">
        <f t="shared" si="0"/>
        <v/>
      </c>
      <c r="P51" s="156" t="str">
        <f>IFERROR('RA n+3'!H51*$E$1,"")</f>
        <v/>
      </c>
      <c r="Q51" s="170">
        <f>'RA n+3'!I51</f>
        <v>0</v>
      </c>
    </row>
    <row r="52" spans="1:17" x14ac:dyDescent="0.25">
      <c r="A52" s="6">
        <f>'Tableau demande'!A52</f>
        <v>0</v>
      </c>
      <c r="B52" s="92">
        <f>'Tableau demande'!B52</f>
        <v>0</v>
      </c>
      <c r="C52" s="35">
        <f>'Tableau demande'!C52</f>
        <v>0</v>
      </c>
      <c r="D52" s="6" t="str">
        <f>'Tableau demande'!D52</f>
        <v/>
      </c>
      <c r="E52" s="6">
        <f>'Tableau demande'!E52</f>
        <v>0</v>
      </c>
      <c r="F52" s="93" t="str">
        <f>'Tableau demande'!F52</f>
        <v/>
      </c>
      <c r="G52" s="147">
        <f>'Tableau demande'!J52</f>
        <v>0</v>
      </c>
      <c r="H52" s="150">
        <f>'Tableau demande'!K52</f>
        <v>0</v>
      </c>
      <c r="I52" s="150">
        <f>'Tableau demande'!L52</f>
        <v>0</v>
      </c>
      <c r="J52" s="150">
        <f>'Tableau demande'!M52</f>
        <v>0</v>
      </c>
      <c r="K52" s="150">
        <f>'Tableau demande'!N52</f>
        <v>0</v>
      </c>
      <c r="L52" s="150">
        <f>'Tableau demande'!O52</f>
        <v>0</v>
      </c>
      <c r="M52" s="150">
        <f>'Tableau demande'!P52</f>
        <v>0</v>
      </c>
      <c r="N52" s="151">
        <f>'Tableau demande'!Q52</f>
        <v>0</v>
      </c>
      <c r="O52" s="90" t="str">
        <f t="shared" si="0"/>
        <v/>
      </c>
      <c r="P52" s="156" t="str">
        <f>IFERROR('RA n+3'!H52*$E$1,"")</f>
        <v/>
      </c>
      <c r="Q52" s="170">
        <f>'RA n+3'!I52</f>
        <v>0</v>
      </c>
    </row>
    <row r="53" spans="1:17" x14ac:dyDescent="0.25">
      <c r="A53" s="6">
        <f>'Tableau demande'!A53</f>
        <v>0</v>
      </c>
      <c r="B53" s="92">
        <f>'Tableau demande'!B53</f>
        <v>0</v>
      </c>
      <c r="C53" s="35">
        <f>'Tableau demande'!C53</f>
        <v>0</v>
      </c>
      <c r="D53" s="6" t="str">
        <f>'Tableau demande'!D53</f>
        <v/>
      </c>
      <c r="E53" s="6">
        <f>'Tableau demande'!E53</f>
        <v>0</v>
      </c>
      <c r="F53" s="93" t="str">
        <f>'Tableau demande'!F53</f>
        <v/>
      </c>
      <c r="G53" s="147">
        <f>'Tableau demande'!J53</f>
        <v>0</v>
      </c>
      <c r="H53" s="150">
        <f>'Tableau demande'!K53</f>
        <v>0</v>
      </c>
      <c r="I53" s="150">
        <f>'Tableau demande'!L53</f>
        <v>0</v>
      </c>
      <c r="J53" s="150">
        <f>'Tableau demande'!M53</f>
        <v>0</v>
      </c>
      <c r="K53" s="150">
        <f>'Tableau demande'!N53</f>
        <v>0</v>
      </c>
      <c r="L53" s="150">
        <f>'Tableau demande'!O53</f>
        <v>0</v>
      </c>
      <c r="M53" s="150">
        <f>'Tableau demande'!P53</f>
        <v>0</v>
      </c>
      <c r="N53" s="151">
        <f>'Tableau demande'!Q53</f>
        <v>0</v>
      </c>
      <c r="O53" s="90" t="str">
        <f t="shared" si="0"/>
        <v/>
      </c>
      <c r="P53" s="156" t="str">
        <f>IFERROR('RA n+3'!H53*$E$1,"")</f>
        <v/>
      </c>
      <c r="Q53" s="170">
        <f>'RA n+3'!I53</f>
        <v>0</v>
      </c>
    </row>
    <row r="54" spans="1:17" x14ac:dyDescent="0.25">
      <c r="A54" s="6">
        <f>'Tableau demande'!A54</f>
        <v>0</v>
      </c>
      <c r="B54" s="92">
        <f>'Tableau demande'!B54</f>
        <v>0</v>
      </c>
      <c r="C54" s="35">
        <f>'Tableau demande'!C54</f>
        <v>0</v>
      </c>
      <c r="D54" s="6" t="str">
        <f>'Tableau demande'!D54</f>
        <v/>
      </c>
      <c r="E54" s="6">
        <f>'Tableau demande'!E54</f>
        <v>0</v>
      </c>
      <c r="F54" s="93" t="str">
        <f>'Tableau demande'!F54</f>
        <v/>
      </c>
      <c r="G54" s="147">
        <f>'Tableau demande'!J54</f>
        <v>0</v>
      </c>
      <c r="H54" s="150">
        <f>'Tableau demande'!K54</f>
        <v>0</v>
      </c>
      <c r="I54" s="150">
        <f>'Tableau demande'!L54</f>
        <v>0</v>
      </c>
      <c r="J54" s="150">
        <f>'Tableau demande'!M54</f>
        <v>0</v>
      </c>
      <c r="K54" s="150">
        <f>'Tableau demande'!N54</f>
        <v>0</v>
      </c>
      <c r="L54" s="150">
        <f>'Tableau demande'!O54</f>
        <v>0</v>
      </c>
      <c r="M54" s="150">
        <f>'Tableau demande'!P54</f>
        <v>0</v>
      </c>
      <c r="N54" s="151">
        <f>'Tableau demande'!Q54</f>
        <v>0</v>
      </c>
      <c r="O54" s="90" t="str">
        <f t="shared" si="0"/>
        <v/>
      </c>
      <c r="P54" s="156" t="str">
        <f>IFERROR('RA n+3'!H54*$E$1,"")</f>
        <v/>
      </c>
      <c r="Q54" s="170">
        <f>'RA n+3'!I54</f>
        <v>0</v>
      </c>
    </row>
    <row r="55" spans="1:17" x14ac:dyDescent="0.25">
      <c r="A55" s="6">
        <f>'Tableau demande'!A55</f>
        <v>0</v>
      </c>
      <c r="B55" s="92">
        <f>'Tableau demande'!B55</f>
        <v>0</v>
      </c>
      <c r="C55" s="35">
        <f>'Tableau demande'!C55</f>
        <v>0</v>
      </c>
      <c r="D55" s="6" t="str">
        <f>'Tableau demande'!D55</f>
        <v/>
      </c>
      <c r="E55" s="6">
        <f>'Tableau demande'!E55</f>
        <v>0</v>
      </c>
      <c r="F55" s="93" t="str">
        <f>'Tableau demande'!F55</f>
        <v/>
      </c>
      <c r="G55" s="147">
        <f>'Tableau demande'!J55</f>
        <v>0</v>
      </c>
      <c r="H55" s="150">
        <f>'Tableau demande'!K55</f>
        <v>0</v>
      </c>
      <c r="I55" s="150">
        <f>'Tableau demande'!L55</f>
        <v>0</v>
      </c>
      <c r="J55" s="150">
        <f>'Tableau demande'!M55</f>
        <v>0</v>
      </c>
      <c r="K55" s="150">
        <f>'Tableau demande'!N55</f>
        <v>0</v>
      </c>
      <c r="L55" s="150">
        <f>'Tableau demande'!O55</f>
        <v>0</v>
      </c>
      <c r="M55" s="150">
        <f>'Tableau demande'!P55</f>
        <v>0</v>
      </c>
      <c r="N55" s="151">
        <f>'Tableau demande'!Q55</f>
        <v>0</v>
      </c>
      <c r="O55" s="90" t="str">
        <f t="shared" si="0"/>
        <v/>
      </c>
      <c r="P55" s="156" t="str">
        <f>IFERROR('RA n+3'!H55*$E$1,"")</f>
        <v/>
      </c>
      <c r="Q55" s="170">
        <f>'RA n+3'!I55</f>
        <v>0</v>
      </c>
    </row>
    <row r="56" spans="1:17" x14ac:dyDescent="0.25">
      <c r="A56" s="6">
        <f>'Tableau demande'!A56</f>
        <v>0</v>
      </c>
      <c r="B56" s="92">
        <f>'Tableau demande'!B56</f>
        <v>0</v>
      </c>
      <c r="C56" s="35">
        <f>'Tableau demande'!C56</f>
        <v>0</v>
      </c>
      <c r="D56" s="6" t="str">
        <f>'Tableau demande'!D56</f>
        <v/>
      </c>
      <c r="E56" s="6">
        <f>'Tableau demande'!E56</f>
        <v>0</v>
      </c>
      <c r="F56" s="93" t="str">
        <f>'Tableau demande'!F56</f>
        <v/>
      </c>
      <c r="G56" s="147">
        <f>'Tableau demande'!J56</f>
        <v>0</v>
      </c>
      <c r="H56" s="150">
        <f>'Tableau demande'!K56</f>
        <v>0</v>
      </c>
      <c r="I56" s="150">
        <f>'Tableau demande'!L56</f>
        <v>0</v>
      </c>
      <c r="J56" s="150">
        <f>'Tableau demande'!M56</f>
        <v>0</v>
      </c>
      <c r="K56" s="150">
        <f>'Tableau demande'!N56</f>
        <v>0</v>
      </c>
      <c r="L56" s="150">
        <f>'Tableau demande'!O56</f>
        <v>0</v>
      </c>
      <c r="M56" s="150">
        <f>'Tableau demande'!P56</f>
        <v>0</v>
      </c>
      <c r="N56" s="151">
        <f>'Tableau demande'!Q56</f>
        <v>0</v>
      </c>
      <c r="O56" s="90" t="str">
        <f t="shared" si="0"/>
        <v/>
      </c>
      <c r="P56" s="156" t="str">
        <f>IFERROR('RA n+3'!H56*$E$1,"")</f>
        <v/>
      </c>
      <c r="Q56" s="170">
        <f>'RA n+3'!I56</f>
        <v>0</v>
      </c>
    </row>
    <row r="57" spans="1:17" x14ac:dyDescent="0.25">
      <c r="A57" s="6">
        <f>'Tableau demande'!A57</f>
        <v>0</v>
      </c>
      <c r="B57" s="92">
        <f>'Tableau demande'!B57</f>
        <v>0</v>
      </c>
      <c r="C57" s="35">
        <f>'Tableau demande'!C57</f>
        <v>0</v>
      </c>
      <c r="D57" s="6" t="str">
        <f>'Tableau demande'!D57</f>
        <v/>
      </c>
      <c r="E57" s="6">
        <f>'Tableau demande'!E57</f>
        <v>0</v>
      </c>
      <c r="F57" s="93" t="str">
        <f>'Tableau demande'!F57</f>
        <v/>
      </c>
      <c r="G57" s="147">
        <f>'Tableau demande'!J57</f>
        <v>0</v>
      </c>
      <c r="H57" s="150">
        <f>'Tableau demande'!K57</f>
        <v>0</v>
      </c>
      <c r="I57" s="150">
        <f>'Tableau demande'!L57</f>
        <v>0</v>
      </c>
      <c r="J57" s="150">
        <f>'Tableau demande'!M57</f>
        <v>0</v>
      </c>
      <c r="K57" s="150">
        <f>'Tableau demande'!N57</f>
        <v>0</v>
      </c>
      <c r="L57" s="150">
        <f>'Tableau demande'!O57</f>
        <v>0</v>
      </c>
      <c r="M57" s="150">
        <f>'Tableau demande'!P57</f>
        <v>0</v>
      </c>
      <c r="N57" s="151">
        <f>'Tableau demande'!Q57</f>
        <v>0</v>
      </c>
      <c r="O57" s="90" t="str">
        <f t="shared" si="0"/>
        <v/>
      </c>
      <c r="P57" s="156" t="str">
        <f>IFERROR('RA n+3'!H57*$E$1,"")</f>
        <v/>
      </c>
      <c r="Q57" s="170">
        <f>'RA n+3'!I57</f>
        <v>0</v>
      </c>
    </row>
    <row r="58" spans="1:17" x14ac:dyDescent="0.25">
      <c r="A58" s="6">
        <f>'Tableau demande'!A58</f>
        <v>0</v>
      </c>
      <c r="B58" s="92">
        <f>'Tableau demande'!B58</f>
        <v>0</v>
      </c>
      <c r="C58" s="35">
        <f>'Tableau demande'!C58</f>
        <v>0</v>
      </c>
      <c r="D58" s="6" t="str">
        <f>'Tableau demande'!D58</f>
        <v/>
      </c>
      <c r="E58" s="6">
        <f>'Tableau demande'!E58</f>
        <v>0</v>
      </c>
      <c r="F58" s="93" t="str">
        <f>'Tableau demande'!F58</f>
        <v/>
      </c>
      <c r="G58" s="147">
        <f>'Tableau demande'!J58</f>
        <v>0</v>
      </c>
      <c r="H58" s="150">
        <f>'Tableau demande'!K58</f>
        <v>0</v>
      </c>
      <c r="I58" s="150">
        <f>'Tableau demande'!L58</f>
        <v>0</v>
      </c>
      <c r="J58" s="150">
        <f>'Tableau demande'!M58</f>
        <v>0</v>
      </c>
      <c r="K58" s="150">
        <f>'Tableau demande'!N58</f>
        <v>0</v>
      </c>
      <c r="L58" s="150">
        <f>'Tableau demande'!O58</f>
        <v>0</v>
      </c>
      <c r="M58" s="150">
        <f>'Tableau demande'!P58</f>
        <v>0</v>
      </c>
      <c r="N58" s="151">
        <f>'Tableau demande'!Q58</f>
        <v>0</v>
      </c>
      <c r="O58" s="90" t="str">
        <f t="shared" si="0"/>
        <v/>
      </c>
      <c r="P58" s="156" t="str">
        <f>IFERROR('RA n+3'!H58*$E$1,"")</f>
        <v/>
      </c>
      <c r="Q58" s="170">
        <f>'RA n+3'!I58</f>
        <v>0</v>
      </c>
    </row>
    <row r="59" spans="1:17" x14ac:dyDescent="0.25">
      <c r="A59" s="6">
        <f>'Tableau demande'!A59</f>
        <v>0</v>
      </c>
      <c r="B59" s="92">
        <f>'Tableau demande'!B59</f>
        <v>0</v>
      </c>
      <c r="C59" s="35">
        <f>'Tableau demande'!C59</f>
        <v>0</v>
      </c>
      <c r="D59" s="6" t="str">
        <f>'Tableau demande'!D59</f>
        <v/>
      </c>
      <c r="E59" s="6">
        <f>'Tableau demande'!E59</f>
        <v>0</v>
      </c>
      <c r="F59" s="93" t="str">
        <f>'Tableau demande'!F59</f>
        <v/>
      </c>
      <c r="G59" s="147">
        <f>'Tableau demande'!J59</f>
        <v>0</v>
      </c>
      <c r="H59" s="150">
        <f>'Tableau demande'!K59</f>
        <v>0</v>
      </c>
      <c r="I59" s="150">
        <f>'Tableau demande'!L59</f>
        <v>0</v>
      </c>
      <c r="J59" s="150">
        <f>'Tableau demande'!M59</f>
        <v>0</v>
      </c>
      <c r="K59" s="150">
        <f>'Tableau demande'!N59</f>
        <v>0</v>
      </c>
      <c r="L59" s="150">
        <f>'Tableau demande'!O59</f>
        <v>0</v>
      </c>
      <c r="M59" s="150">
        <f>'Tableau demande'!P59</f>
        <v>0</v>
      </c>
      <c r="N59" s="151">
        <f>'Tableau demande'!Q59</f>
        <v>0</v>
      </c>
      <c r="O59" s="90" t="str">
        <f t="shared" si="0"/>
        <v/>
      </c>
      <c r="P59" s="156" t="str">
        <f>IFERROR('RA n+3'!H59*$E$1,"")</f>
        <v/>
      </c>
      <c r="Q59" s="170">
        <f>'RA n+3'!I59</f>
        <v>0</v>
      </c>
    </row>
    <row r="60" spans="1:17" ht="16.5" thickBot="1" x14ac:dyDescent="0.3">
      <c r="A60" s="100">
        <f>'Tableau demande'!A60</f>
        <v>0</v>
      </c>
      <c r="B60" s="101">
        <f>'Tableau demande'!B60</f>
        <v>0</v>
      </c>
      <c r="C60" s="89">
        <f>'Tableau demande'!C60</f>
        <v>0</v>
      </c>
      <c r="D60" s="100" t="str">
        <f>'Tableau demande'!D60</f>
        <v/>
      </c>
      <c r="E60" s="100">
        <f>'Tableau demande'!E60</f>
        <v>0</v>
      </c>
      <c r="F60" s="102" t="str">
        <f>'Tableau demande'!F60</f>
        <v/>
      </c>
      <c r="G60" s="152">
        <f>'Tableau demande'!J60</f>
        <v>0</v>
      </c>
      <c r="H60" s="153">
        <f>'Tableau demande'!K60</f>
        <v>0</v>
      </c>
      <c r="I60" s="153">
        <f>'Tableau demande'!L60</f>
        <v>0</v>
      </c>
      <c r="J60" s="153">
        <f>'Tableau demande'!M60</f>
        <v>0</v>
      </c>
      <c r="K60" s="153">
        <f>'Tableau demande'!N60</f>
        <v>0</v>
      </c>
      <c r="L60" s="153">
        <f>'Tableau demande'!O60</f>
        <v>0</v>
      </c>
      <c r="M60" s="153">
        <f>'Tableau demande'!P60</f>
        <v>0</v>
      </c>
      <c r="N60" s="154">
        <f>'Tableau demande'!Q60</f>
        <v>0</v>
      </c>
      <c r="O60" s="344" t="str">
        <f t="shared" si="0"/>
        <v/>
      </c>
      <c r="P60" s="345" t="str">
        <f>IFERROR('RA n+3'!H60*$E$1,"")</f>
        <v/>
      </c>
      <c r="Q60" s="171">
        <f>'RA n+3'!I60</f>
        <v>0</v>
      </c>
    </row>
    <row r="61" spans="1:17" ht="16.5" thickBot="1" x14ac:dyDescent="0.3">
      <c r="B61" s="98"/>
      <c r="C61" s="98"/>
      <c r="D61" s="98"/>
      <c r="E61" s="98"/>
      <c r="F61" s="98"/>
      <c r="G61" s="98"/>
      <c r="H61" s="98"/>
      <c r="I61" s="98"/>
      <c r="J61" s="98"/>
      <c r="K61" s="98"/>
      <c r="L61" s="98"/>
      <c r="M61" s="98"/>
      <c r="N61" s="98"/>
      <c r="O61" s="91">
        <f t="shared" ref="O61:Q61" si="1">SUM(O11:O60)</f>
        <v>0</v>
      </c>
      <c r="P61" s="28">
        <f t="shared" si="1"/>
        <v>0</v>
      </c>
      <c r="Q61" s="28">
        <f t="shared" si="1"/>
        <v>0</v>
      </c>
    </row>
    <row r="67" spans="2:17" s="47" customFormat="1" x14ac:dyDescent="0.25">
      <c r="B67" s="46"/>
      <c r="C67" s="45"/>
      <c r="D67" s="46"/>
      <c r="E67" s="45"/>
      <c r="F67" s="45"/>
      <c r="G67" s="46"/>
      <c r="H67" s="46"/>
      <c r="I67" s="46"/>
      <c r="J67" s="46"/>
      <c r="K67" s="46"/>
      <c r="L67" s="46"/>
      <c r="M67" s="46"/>
      <c r="N67" s="46"/>
      <c r="O67" s="46"/>
      <c r="P67" s="46"/>
      <c r="Q67" s="46"/>
    </row>
    <row r="68" spans="2:17" s="47" customFormat="1" x14ac:dyDescent="0.25">
      <c r="B68" s="46"/>
      <c r="C68" s="45"/>
      <c r="D68" s="46"/>
      <c r="E68" s="45"/>
      <c r="F68" s="45"/>
      <c r="G68" s="46"/>
      <c r="H68" s="46"/>
      <c r="I68" s="46"/>
      <c r="J68" s="46"/>
      <c r="K68" s="46"/>
      <c r="L68" s="46"/>
      <c r="M68" s="46"/>
      <c r="N68" s="46"/>
      <c r="O68" s="46"/>
      <c r="P68" s="46"/>
      <c r="Q68" s="46"/>
    </row>
    <row r="69" spans="2:17" s="47" customFormat="1" x14ac:dyDescent="0.25">
      <c r="B69" s="46"/>
      <c r="C69" s="45"/>
      <c r="D69" s="46"/>
      <c r="E69" s="45"/>
      <c r="F69" s="45"/>
      <c r="G69" s="46"/>
      <c r="H69" s="46"/>
      <c r="I69" s="46"/>
      <c r="J69" s="46"/>
      <c r="K69" s="46"/>
      <c r="L69" s="46"/>
      <c r="M69" s="46"/>
      <c r="N69" s="46"/>
      <c r="O69" s="46"/>
      <c r="P69" s="46"/>
      <c r="Q69" s="46"/>
    </row>
    <row r="70" spans="2:17" s="47" customFormat="1" x14ac:dyDescent="0.25">
      <c r="B70" s="46"/>
      <c r="C70" s="45"/>
      <c r="D70" s="46"/>
      <c r="E70" s="45"/>
      <c r="F70" s="45"/>
      <c r="G70" s="46"/>
      <c r="H70" s="46"/>
      <c r="I70" s="46"/>
      <c r="J70" s="46"/>
      <c r="K70" s="46"/>
      <c r="L70" s="46"/>
      <c r="M70" s="46"/>
      <c r="N70" s="46"/>
      <c r="O70" s="46"/>
      <c r="P70" s="46"/>
      <c r="Q70" s="46"/>
    </row>
  </sheetData>
  <sheetProtection password="9ED5" sheet="1" objects="1" scenarios="1" formatColumns="0" formatRows="0" insertHyperlinks="0" selectLockedCells="1" sort="0" autoFilter="0" pivotTables="0"/>
  <mergeCells count="2">
    <mergeCell ref="G9:N9"/>
    <mergeCell ref="O9:Q9"/>
  </mergeCells>
  <conditionalFormatting sqref="P5">
    <cfRule type="expression" dxfId="3" priority="4">
      <formula>$P$4&lt;&gt;""</formula>
    </cfRule>
  </conditionalFormatting>
  <printOptions horizontalCentered="1" verticalCentered="1"/>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78C0D931-6437-407d-A8EE-F0AAD7539E65}">
      <x14:conditionalFormattings>
        <x14:conditionalFormatting xmlns:xm="http://schemas.microsoft.com/office/excel/2006/main">
          <x14:cfRule type="cellIs" priority="2" operator="equal" id="{50CA977E-8A0E-4F36-AA22-A04057B00550}">
            <xm:f>'Appels de fonds'!$J$13</xm:f>
            <x14:dxf>
              <font>
                <color rgb="FF006100"/>
              </font>
              <fill>
                <patternFill>
                  <bgColor rgb="FFC6EFCE"/>
                </patternFill>
              </fill>
            </x14:dxf>
          </x14:cfRule>
          <xm:sqref>P61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9"/>
    <pageSetUpPr fitToPage="1"/>
  </sheetPr>
  <dimension ref="A1:Q70"/>
  <sheetViews>
    <sheetView showZeros="0" zoomScale="70" zoomScaleNormal="70" workbookViewId="0">
      <pane xSplit="2" ySplit="10" topLeftCell="C11" activePane="bottomRight" state="frozen"/>
      <selection activeCell="C1" sqref="C1"/>
      <selection pane="topRight" activeCell="C1" sqref="C1"/>
      <selection pane="bottomLeft" activeCell="C1" sqref="C1"/>
      <selection pane="bottomRight" activeCell="A4" sqref="A4"/>
    </sheetView>
  </sheetViews>
  <sheetFormatPr baseColWidth="10" defaultColWidth="9.140625" defaultRowHeight="15.75" x14ac:dyDescent="0.25"/>
  <cols>
    <col min="1" max="1" width="9.5703125" style="46" customWidth="1"/>
    <col min="2" max="2" width="102.28515625" style="46" customWidth="1"/>
    <col min="3" max="3" width="12.140625" style="45" customWidth="1"/>
    <col min="4" max="4" width="28.85546875" style="46" hidden="1" customWidth="1"/>
    <col min="5" max="5" width="12" style="45" hidden="1" customWidth="1"/>
    <col min="6" max="6" width="8.7109375" style="45" customWidth="1"/>
    <col min="7" max="14" width="7.42578125" style="46" customWidth="1"/>
    <col min="15" max="17" width="15.85546875" style="46" customWidth="1"/>
    <col min="18" max="16384" width="9.140625" style="46"/>
  </cols>
  <sheetData>
    <row r="1" spans="1:17" ht="20.45" customHeight="1" x14ac:dyDescent="0.25">
      <c r="A1" s="7" t="str">
        <f>CONCATENATE("Rapport CAD 20",'Tableau demande'!$F$2+4," ",'Tableau demande'!$B$2," : AC 20",'Tableau demande'!$F$2," - 20",'Tableau demande'!$I$2)</f>
        <v>Rapport CAD 204  : AC 20 - 20</v>
      </c>
      <c r="B1" s="7"/>
      <c r="C1" s="312" t="str">
        <f>IFERROR('Appels de fonds'!$J$15/'RA n+4'!$H$61,"")</f>
        <v/>
      </c>
    </row>
    <row r="2" spans="1:17" ht="20.45" customHeight="1" x14ac:dyDescent="0.25">
      <c r="A2" s="44"/>
      <c r="B2" s="44"/>
    </row>
    <row r="3" spans="1:17" ht="4.9000000000000004" customHeight="1" x14ac:dyDescent="0.25">
      <c r="A3" s="44"/>
      <c r="B3" s="44"/>
    </row>
    <row r="4" spans="1:17" ht="4.9000000000000004" customHeight="1" x14ac:dyDescent="0.25">
      <c r="A4" s="44"/>
      <c r="B4" s="44"/>
    </row>
    <row r="5" spans="1:17" ht="4.9000000000000004" customHeight="1" x14ac:dyDescent="0.25">
      <c r="A5" s="44"/>
      <c r="B5" s="44"/>
    </row>
    <row r="6" spans="1:17" ht="4.9000000000000004" customHeight="1" x14ac:dyDescent="0.25">
      <c r="A6" s="44"/>
      <c r="B6" s="44"/>
    </row>
    <row r="7" spans="1:17" ht="4.9000000000000004" customHeight="1" x14ac:dyDescent="0.25">
      <c r="A7" s="44"/>
      <c r="B7" s="44"/>
    </row>
    <row r="8" spans="1:17" ht="16.5" thickBot="1" x14ac:dyDescent="0.3">
      <c r="B8" s="47"/>
    </row>
    <row r="9" spans="1:17" s="38" customFormat="1" ht="32.25" thickBot="1" x14ac:dyDescent="0.25">
      <c r="A9" s="107" t="str">
        <f>'Tableau demande'!A5</f>
        <v>Code projet</v>
      </c>
      <c r="B9" s="108" t="str">
        <f>'Tableau demande'!B5</f>
        <v>Nom du projet</v>
      </c>
      <c r="C9" s="107" t="str">
        <f>'Tableau demande'!C5</f>
        <v>Code SNPC</v>
      </c>
      <c r="D9" s="3" t="str">
        <f>'Tableau demande'!D5</f>
        <v>Secteur CAD</v>
      </c>
      <c r="E9" s="4" t="str">
        <f>'Tableau demande'!E5</f>
        <v>Pays</v>
      </c>
      <c r="F9" s="110" t="str">
        <f>'Tableau demande'!F5</f>
        <v>Code
Pays</v>
      </c>
      <c r="G9" s="442" t="str">
        <f>'Tableau demande'!J5</f>
        <v>Marqueurs CAD</v>
      </c>
      <c r="H9" s="443">
        <f>'Tableau demande'!K5</f>
        <v>0</v>
      </c>
      <c r="I9" s="443">
        <f>'Tableau demande'!L5</f>
        <v>0</v>
      </c>
      <c r="J9" s="443">
        <f>'Tableau demande'!M5</f>
        <v>0</v>
      </c>
      <c r="K9" s="443">
        <f>'Tableau demande'!N5</f>
        <v>0</v>
      </c>
      <c r="L9" s="443">
        <f>'Tableau demande'!O5</f>
        <v>0</v>
      </c>
      <c r="M9" s="443">
        <f>'Tableau demande'!P5</f>
        <v>0</v>
      </c>
      <c r="N9" s="444">
        <f>'Tableau demande'!Q5</f>
        <v>0</v>
      </c>
      <c r="O9" s="394" t="str">
        <f>CONCATENATE("Ventilation 20",'Tableau demande'!$F$2+4)</f>
        <v>Ventilation 204</v>
      </c>
      <c r="P9" s="395"/>
      <c r="Q9" s="396"/>
    </row>
    <row r="10" spans="1:17" s="37" customFormat="1" ht="123" customHeight="1" thickBot="1" x14ac:dyDescent="0.25">
      <c r="A10" s="111"/>
      <c r="B10" s="111"/>
      <c r="C10" s="111"/>
      <c r="D10" s="155"/>
      <c r="E10" s="155"/>
      <c r="F10" s="111"/>
      <c r="G10" s="106" t="s">
        <v>608</v>
      </c>
      <c r="H10" s="5" t="s">
        <v>609</v>
      </c>
      <c r="I10" s="5" t="s">
        <v>610</v>
      </c>
      <c r="J10" s="5" t="s">
        <v>611</v>
      </c>
      <c r="K10" s="5" t="s">
        <v>683</v>
      </c>
      <c r="L10" s="5" t="s">
        <v>684</v>
      </c>
      <c r="M10" s="5" t="s">
        <v>614</v>
      </c>
      <c r="N10" s="94" t="s">
        <v>615</v>
      </c>
      <c r="O10" s="258" t="s">
        <v>632</v>
      </c>
      <c r="P10" s="259" t="s">
        <v>633</v>
      </c>
      <c r="Q10" s="260" t="s">
        <v>650</v>
      </c>
    </row>
    <row r="11" spans="1:17" x14ac:dyDescent="0.25">
      <c r="A11" s="6" t="str">
        <f>'Tableau demande'!A11</f>
        <v>FNA</v>
      </c>
      <c r="B11" s="6" t="str">
        <f>'Tableau demande'!B11</f>
        <v>Fonds non encore alloués</v>
      </c>
      <c r="C11" s="35">
        <f>'Tableau demande'!C11</f>
        <v>99810</v>
      </c>
      <c r="D11" s="6" t="str">
        <f>'Tableau demande'!D11</f>
        <v>Secteur non spécifié</v>
      </c>
      <c r="E11" s="6" t="str">
        <f>'Tableau demande'!E11</f>
        <v>Pays en développement, non spécifié</v>
      </c>
      <c r="F11" s="35">
        <f>'Tableau demande'!F11</f>
        <v>998</v>
      </c>
      <c r="G11" s="99" t="str">
        <f>'Tableau demande'!J11</f>
        <v>O</v>
      </c>
      <c r="H11" s="99" t="str">
        <f>'Tableau demande'!K11</f>
        <v>O</v>
      </c>
      <c r="I11" s="99" t="str">
        <f>'Tableau demande'!L11</f>
        <v>O</v>
      </c>
      <c r="J11" s="99" t="str">
        <f>'Tableau demande'!M11</f>
        <v>O</v>
      </c>
      <c r="K11" s="99" t="str">
        <f>'Tableau demande'!N11</f>
        <v>O</v>
      </c>
      <c r="L11" s="99" t="str">
        <f>'Tableau demande'!O11</f>
        <v>O</v>
      </c>
      <c r="M11" s="99" t="str">
        <f>'Tableau demande'!P11</f>
        <v>O</v>
      </c>
      <c r="N11" s="99" t="str">
        <f>'Tableau demande'!Q11</f>
        <v>O</v>
      </c>
      <c r="O11" s="341" t="str">
        <f>IFERROR($P11+$Q11,"")</f>
        <v/>
      </c>
      <c r="P11" s="342" t="str">
        <f>IFERROR('RA n+4'!H11*$C$1,"")</f>
        <v/>
      </c>
      <c r="Q11" s="343">
        <f>'RA n+4'!I11</f>
        <v>0</v>
      </c>
    </row>
    <row r="12" spans="1:17" x14ac:dyDescent="0.25">
      <c r="A12" s="6">
        <f>'Tableau demande'!A12</f>
        <v>0</v>
      </c>
      <c r="B12" s="92">
        <f>'Tableau demande'!B12</f>
        <v>0</v>
      </c>
      <c r="C12" s="35">
        <f>'Tableau demande'!C12</f>
        <v>0</v>
      </c>
      <c r="D12" s="6" t="str">
        <f>'Tableau demande'!D12</f>
        <v/>
      </c>
      <c r="E12" s="6">
        <f>'Tableau demande'!E12</f>
        <v>0</v>
      </c>
      <c r="F12" s="93" t="str">
        <f>'Tableau demande'!F12</f>
        <v/>
      </c>
      <c r="G12" s="147">
        <f>'Tableau demande'!J12</f>
        <v>0</v>
      </c>
      <c r="H12" s="150">
        <f>'Tableau demande'!K12</f>
        <v>0</v>
      </c>
      <c r="I12" s="150">
        <f>'Tableau demande'!L12</f>
        <v>0</v>
      </c>
      <c r="J12" s="150">
        <f>'Tableau demande'!M12</f>
        <v>0</v>
      </c>
      <c r="K12" s="150">
        <f>'Tableau demande'!N12</f>
        <v>0</v>
      </c>
      <c r="L12" s="150">
        <f>'Tableau demande'!O12</f>
        <v>0</v>
      </c>
      <c r="M12" s="150">
        <f>'Tableau demande'!P12</f>
        <v>0</v>
      </c>
      <c r="N12" s="151">
        <f>'Tableau demande'!Q12</f>
        <v>0</v>
      </c>
      <c r="O12" s="90" t="str">
        <f t="shared" ref="O12:O60" si="0">IFERROR($P12+$Q12,"")</f>
        <v/>
      </c>
      <c r="P12" s="156" t="str">
        <f>IFERROR('RA n+4'!H12*$C$1,"")</f>
        <v/>
      </c>
      <c r="Q12" s="170">
        <f>'RA n+4'!I12</f>
        <v>0</v>
      </c>
    </row>
    <row r="13" spans="1:17" x14ac:dyDescent="0.25">
      <c r="A13" s="6">
        <f>'Tableau demande'!A13</f>
        <v>0</v>
      </c>
      <c r="B13" s="92">
        <f>'Tableau demande'!B13</f>
        <v>0</v>
      </c>
      <c r="C13" s="35">
        <f>'Tableau demande'!C13</f>
        <v>0</v>
      </c>
      <c r="D13" s="6" t="str">
        <f>'Tableau demande'!D13</f>
        <v/>
      </c>
      <c r="E13" s="6">
        <f>'Tableau demande'!E13</f>
        <v>0</v>
      </c>
      <c r="F13" s="93" t="str">
        <f>'Tableau demande'!F13</f>
        <v/>
      </c>
      <c r="G13" s="147">
        <f>'Tableau demande'!J13</f>
        <v>0</v>
      </c>
      <c r="H13" s="150">
        <f>'Tableau demande'!K13</f>
        <v>0</v>
      </c>
      <c r="I13" s="150">
        <f>'Tableau demande'!L13</f>
        <v>0</v>
      </c>
      <c r="J13" s="150">
        <f>'Tableau demande'!M13</f>
        <v>0</v>
      </c>
      <c r="K13" s="150">
        <f>'Tableau demande'!N13</f>
        <v>0</v>
      </c>
      <c r="L13" s="150">
        <f>'Tableau demande'!O13</f>
        <v>0</v>
      </c>
      <c r="M13" s="150">
        <f>'Tableau demande'!P13</f>
        <v>0</v>
      </c>
      <c r="N13" s="151">
        <f>'Tableau demande'!Q13</f>
        <v>0</v>
      </c>
      <c r="O13" s="90" t="str">
        <f t="shared" si="0"/>
        <v/>
      </c>
      <c r="P13" s="156" t="str">
        <f>IFERROR('RA n+4'!H13*$C$1,"")</f>
        <v/>
      </c>
      <c r="Q13" s="170">
        <f>'RA n+4'!I13</f>
        <v>0</v>
      </c>
    </row>
    <row r="14" spans="1:17" x14ac:dyDescent="0.25">
      <c r="A14" s="6">
        <f>'Tableau demande'!A14</f>
        <v>0</v>
      </c>
      <c r="B14" s="92">
        <f>'Tableau demande'!B14</f>
        <v>0</v>
      </c>
      <c r="C14" s="35">
        <f>'Tableau demande'!C14</f>
        <v>0</v>
      </c>
      <c r="D14" s="6" t="str">
        <f>'Tableau demande'!D14</f>
        <v/>
      </c>
      <c r="E14" s="6">
        <f>'Tableau demande'!E14</f>
        <v>0</v>
      </c>
      <c r="F14" s="93">
        <f>'Tableau demande'!F14</f>
        <v>0</v>
      </c>
      <c r="G14" s="147">
        <f>'Tableau demande'!J14</f>
        <v>0</v>
      </c>
      <c r="H14" s="150">
        <f>'Tableau demande'!K14</f>
        <v>0</v>
      </c>
      <c r="I14" s="150">
        <f>'Tableau demande'!L14</f>
        <v>0</v>
      </c>
      <c r="J14" s="150">
        <f>'Tableau demande'!M14</f>
        <v>0</v>
      </c>
      <c r="K14" s="150">
        <f>'Tableau demande'!N14</f>
        <v>0</v>
      </c>
      <c r="L14" s="150">
        <f>'Tableau demande'!O14</f>
        <v>0</v>
      </c>
      <c r="M14" s="150">
        <f>'Tableau demande'!P14</f>
        <v>0</v>
      </c>
      <c r="N14" s="151">
        <f>'Tableau demande'!Q14</f>
        <v>0</v>
      </c>
      <c r="O14" s="90" t="str">
        <f t="shared" si="0"/>
        <v/>
      </c>
      <c r="P14" s="156" t="str">
        <f>IFERROR('RA n+4'!H14*$C$1,"")</f>
        <v/>
      </c>
      <c r="Q14" s="170">
        <f>'RA n+4'!I14</f>
        <v>0</v>
      </c>
    </row>
    <row r="15" spans="1:17" x14ac:dyDescent="0.25">
      <c r="A15" s="6">
        <f>'Tableau demande'!A15</f>
        <v>0</v>
      </c>
      <c r="B15" s="92">
        <f>'Tableau demande'!B15</f>
        <v>0</v>
      </c>
      <c r="C15" s="35">
        <f>'Tableau demande'!C15</f>
        <v>0</v>
      </c>
      <c r="D15" s="6" t="str">
        <f>'Tableau demande'!D15</f>
        <v/>
      </c>
      <c r="E15" s="6">
        <f>'Tableau demande'!E15</f>
        <v>0</v>
      </c>
      <c r="F15" s="93" t="str">
        <f>'Tableau demande'!F15</f>
        <v/>
      </c>
      <c r="G15" s="147">
        <f>'Tableau demande'!J15</f>
        <v>0</v>
      </c>
      <c r="H15" s="150">
        <f>'Tableau demande'!K15</f>
        <v>0</v>
      </c>
      <c r="I15" s="150">
        <f>'Tableau demande'!L15</f>
        <v>0</v>
      </c>
      <c r="J15" s="150">
        <f>'Tableau demande'!M15</f>
        <v>0</v>
      </c>
      <c r="K15" s="150">
        <f>'Tableau demande'!N15</f>
        <v>0</v>
      </c>
      <c r="L15" s="150">
        <f>'Tableau demande'!O15</f>
        <v>0</v>
      </c>
      <c r="M15" s="150">
        <f>'Tableau demande'!P15</f>
        <v>0</v>
      </c>
      <c r="N15" s="151">
        <f>'Tableau demande'!Q15</f>
        <v>0</v>
      </c>
      <c r="O15" s="90" t="str">
        <f t="shared" si="0"/>
        <v/>
      </c>
      <c r="P15" s="156" t="str">
        <f>IFERROR('RA n+4'!H15*$C$1,"")</f>
        <v/>
      </c>
      <c r="Q15" s="170">
        <f>'RA n+4'!I15</f>
        <v>0</v>
      </c>
    </row>
    <row r="16" spans="1:17" x14ac:dyDescent="0.25">
      <c r="A16" s="6">
        <f>'Tableau demande'!A16</f>
        <v>0</v>
      </c>
      <c r="B16" s="92">
        <f>'Tableau demande'!B16</f>
        <v>0</v>
      </c>
      <c r="C16" s="35">
        <f>'Tableau demande'!C16</f>
        <v>0</v>
      </c>
      <c r="D16" s="6" t="str">
        <f>'Tableau demande'!D16</f>
        <v/>
      </c>
      <c r="E16" s="6">
        <f>'Tableau demande'!E16</f>
        <v>0</v>
      </c>
      <c r="F16" s="93" t="str">
        <f>'Tableau demande'!F16</f>
        <v/>
      </c>
      <c r="G16" s="147">
        <f>'Tableau demande'!J16</f>
        <v>0</v>
      </c>
      <c r="H16" s="150">
        <f>'Tableau demande'!K16</f>
        <v>0</v>
      </c>
      <c r="I16" s="150">
        <f>'Tableau demande'!L16</f>
        <v>0</v>
      </c>
      <c r="J16" s="150">
        <f>'Tableau demande'!M16</f>
        <v>0</v>
      </c>
      <c r="K16" s="150">
        <f>'Tableau demande'!N16</f>
        <v>0</v>
      </c>
      <c r="L16" s="150">
        <f>'Tableau demande'!O16</f>
        <v>0</v>
      </c>
      <c r="M16" s="150">
        <f>'Tableau demande'!P16</f>
        <v>0</v>
      </c>
      <c r="N16" s="151">
        <f>'Tableau demande'!Q16</f>
        <v>0</v>
      </c>
      <c r="O16" s="90" t="str">
        <f t="shared" si="0"/>
        <v/>
      </c>
      <c r="P16" s="156" t="str">
        <f>IFERROR('RA n+4'!H16*$C$1,"")</f>
        <v/>
      </c>
      <c r="Q16" s="170">
        <f>'RA n+4'!I16</f>
        <v>0</v>
      </c>
    </row>
    <row r="17" spans="1:17" x14ac:dyDescent="0.25">
      <c r="A17" s="6">
        <f>'Tableau demande'!A17</f>
        <v>0</v>
      </c>
      <c r="B17" s="92">
        <f>'Tableau demande'!B17</f>
        <v>0</v>
      </c>
      <c r="C17" s="35">
        <f>'Tableau demande'!C17</f>
        <v>0</v>
      </c>
      <c r="D17" s="6" t="str">
        <f>'Tableau demande'!D17</f>
        <v/>
      </c>
      <c r="E17" s="6">
        <f>'Tableau demande'!E17</f>
        <v>0</v>
      </c>
      <c r="F17" s="93" t="str">
        <f>'Tableau demande'!F17</f>
        <v/>
      </c>
      <c r="G17" s="147">
        <f>'Tableau demande'!J17</f>
        <v>0</v>
      </c>
      <c r="H17" s="150">
        <f>'Tableau demande'!K17</f>
        <v>0</v>
      </c>
      <c r="I17" s="150">
        <f>'Tableau demande'!L17</f>
        <v>0</v>
      </c>
      <c r="J17" s="150">
        <f>'Tableau demande'!M17</f>
        <v>0</v>
      </c>
      <c r="K17" s="150">
        <f>'Tableau demande'!N17</f>
        <v>0</v>
      </c>
      <c r="L17" s="150">
        <f>'Tableau demande'!O17</f>
        <v>0</v>
      </c>
      <c r="M17" s="150">
        <f>'Tableau demande'!P17</f>
        <v>0</v>
      </c>
      <c r="N17" s="151">
        <f>'Tableau demande'!Q17</f>
        <v>0</v>
      </c>
      <c r="O17" s="90" t="str">
        <f t="shared" si="0"/>
        <v/>
      </c>
      <c r="P17" s="156" t="str">
        <f>IFERROR('RA n+4'!H17*$C$1,"")</f>
        <v/>
      </c>
      <c r="Q17" s="170">
        <f>'RA n+4'!I17</f>
        <v>0</v>
      </c>
    </row>
    <row r="18" spans="1:17" x14ac:dyDescent="0.25">
      <c r="A18" s="6">
        <f>'Tableau demande'!A18</f>
        <v>0</v>
      </c>
      <c r="B18" s="92">
        <f>'Tableau demande'!B18</f>
        <v>0</v>
      </c>
      <c r="C18" s="35">
        <f>'Tableau demande'!C18</f>
        <v>0</v>
      </c>
      <c r="D18" s="6" t="str">
        <f>'Tableau demande'!D18</f>
        <v/>
      </c>
      <c r="E18" s="6">
        <f>'Tableau demande'!E18</f>
        <v>0</v>
      </c>
      <c r="F18" s="93" t="str">
        <f>'Tableau demande'!F18</f>
        <v/>
      </c>
      <c r="G18" s="147">
        <f>'Tableau demande'!J18</f>
        <v>0</v>
      </c>
      <c r="H18" s="150">
        <f>'Tableau demande'!K18</f>
        <v>0</v>
      </c>
      <c r="I18" s="150">
        <f>'Tableau demande'!L18</f>
        <v>0</v>
      </c>
      <c r="J18" s="150">
        <f>'Tableau demande'!M18</f>
        <v>0</v>
      </c>
      <c r="K18" s="150">
        <f>'Tableau demande'!N18</f>
        <v>0</v>
      </c>
      <c r="L18" s="150">
        <f>'Tableau demande'!O18</f>
        <v>0</v>
      </c>
      <c r="M18" s="150">
        <f>'Tableau demande'!P18</f>
        <v>0</v>
      </c>
      <c r="N18" s="151">
        <f>'Tableau demande'!Q18</f>
        <v>0</v>
      </c>
      <c r="O18" s="90" t="str">
        <f t="shared" si="0"/>
        <v/>
      </c>
      <c r="P18" s="156" t="str">
        <f>IFERROR('RA n+4'!H18*$C$1,"")</f>
        <v/>
      </c>
      <c r="Q18" s="170">
        <f>'RA n+4'!I18</f>
        <v>0</v>
      </c>
    </row>
    <row r="19" spans="1:17" x14ac:dyDescent="0.25">
      <c r="A19" s="6">
        <f>'Tableau demande'!A19</f>
        <v>0</v>
      </c>
      <c r="B19" s="92">
        <f>'Tableau demande'!B19</f>
        <v>0</v>
      </c>
      <c r="C19" s="35">
        <f>'Tableau demande'!C19</f>
        <v>0</v>
      </c>
      <c r="D19" s="6" t="str">
        <f>'Tableau demande'!D19</f>
        <v/>
      </c>
      <c r="E19" s="6">
        <f>'Tableau demande'!E19</f>
        <v>0</v>
      </c>
      <c r="F19" s="93" t="str">
        <f>'Tableau demande'!F19</f>
        <v/>
      </c>
      <c r="G19" s="147">
        <f>'Tableau demande'!J19</f>
        <v>0</v>
      </c>
      <c r="H19" s="150">
        <f>'Tableau demande'!K19</f>
        <v>0</v>
      </c>
      <c r="I19" s="150">
        <f>'Tableau demande'!L19</f>
        <v>0</v>
      </c>
      <c r="J19" s="150">
        <f>'Tableau demande'!M19</f>
        <v>0</v>
      </c>
      <c r="K19" s="150">
        <f>'Tableau demande'!N19</f>
        <v>0</v>
      </c>
      <c r="L19" s="150">
        <f>'Tableau demande'!O19</f>
        <v>0</v>
      </c>
      <c r="M19" s="150">
        <f>'Tableau demande'!P19</f>
        <v>0</v>
      </c>
      <c r="N19" s="151">
        <f>'Tableau demande'!Q19</f>
        <v>0</v>
      </c>
      <c r="O19" s="90" t="str">
        <f t="shared" si="0"/>
        <v/>
      </c>
      <c r="P19" s="156" t="str">
        <f>IFERROR('RA n+4'!H19*$C$1,"")</f>
        <v/>
      </c>
      <c r="Q19" s="170">
        <f>'RA n+4'!I19</f>
        <v>0</v>
      </c>
    </row>
    <row r="20" spans="1:17" x14ac:dyDescent="0.25">
      <c r="A20" s="6">
        <f>'Tableau demande'!A20</f>
        <v>0</v>
      </c>
      <c r="B20" s="92">
        <f>'Tableau demande'!B20</f>
        <v>0</v>
      </c>
      <c r="C20" s="35">
        <f>'Tableau demande'!C20</f>
        <v>0</v>
      </c>
      <c r="D20" s="6" t="str">
        <f>'Tableau demande'!D20</f>
        <v/>
      </c>
      <c r="E20" s="6">
        <f>'Tableau demande'!E20</f>
        <v>0</v>
      </c>
      <c r="F20" s="93" t="str">
        <f>'Tableau demande'!F20</f>
        <v/>
      </c>
      <c r="G20" s="147">
        <f>'Tableau demande'!J20</f>
        <v>0</v>
      </c>
      <c r="H20" s="150">
        <f>'Tableau demande'!K20</f>
        <v>0</v>
      </c>
      <c r="I20" s="150">
        <f>'Tableau demande'!L20</f>
        <v>0</v>
      </c>
      <c r="J20" s="150">
        <f>'Tableau demande'!M20</f>
        <v>0</v>
      </c>
      <c r="K20" s="150">
        <f>'Tableau demande'!N20</f>
        <v>0</v>
      </c>
      <c r="L20" s="150">
        <f>'Tableau demande'!O20</f>
        <v>0</v>
      </c>
      <c r="M20" s="150">
        <f>'Tableau demande'!P20</f>
        <v>0</v>
      </c>
      <c r="N20" s="151">
        <f>'Tableau demande'!Q20</f>
        <v>0</v>
      </c>
      <c r="O20" s="90" t="str">
        <f t="shared" si="0"/>
        <v/>
      </c>
      <c r="P20" s="156" t="str">
        <f>IFERROR('RA n+4'!H20*$C$1,"")</f>
        <v/>
      </c>
      <c r="Q20" s="170">
        <f>'RA n+4'!I20</f>
        <v>0</v>
      </c>
    </row>
    <row r="21" spans="1:17" x14ac:dyDescent="0.25">
      <c r="A21" s="6">
        <f>'Tableau demande'!A21</f>
        <v>0</v>
      </c>
      <c r="B21" s="92">
        <f>'Tableau demande'!B21</f>
        <v>0</v>
      </c>
      <c r="C21" s="35">
        <f>'Tableau demande'!C21</f>
        <v>0</v>
      </c>
      <c r="D21" s="6" t="str">
        <f>'Tableau demande'!D21</f>
        <v/>
      </c>
      <c r="E21" s="6">
        <f>'Tableau demande'!E21</f>
        <v>0</v>
      </c>
      <c r="F21" s="93" t="str">
        <f>'Tableau demande'!F21</f>
        <v/>
      </c>
      <c r="G21" s="147">
        <f>'Tableau demande'!J21</f>
        <v>0</v>
      </c>
      <c r="H21" s="150">
        <f>'Tableau demande'!K21</f>
        <v>0</v>
      </c>
      <c r="I21" s="150">
        <f>'Tableau demande'!L21</f>
        <v>0</v>
      </c>
      <c r="J21" s="150">
        <f>'Tableau demande'!M21</f>
        <v>0</v>
      </c>
      <c r="K21" s="150">
        <f>'Tableau demande'!N21</f>
        <v>0</v>
      </c>
      <c r="L21" s="150">
        <f>'Tableau demande'!O21</f>
        <v>0</v>
      </c>
      <c r="M21" s="150">
        <f>'Tableau demande'!P21</f>
        <v>0</v>
      </c>
      <c r="N21" s="151">
        <f>'Tableau demande'!Q21</f>
        <v>0</v>
      </c>
      <c r="O21" s="90" t="str">
        <f t="shared" si="0"/>
        <v/>
      </c>
      <c r="P21" s="156" t="str">
        <f>IFERROR('RA n+4'!H21*$C$1,"")</f>
        <v/>
      </c>
      <c r="Q21" s="170">
        <f>'RA n+4'!I21</f>
        <v>0</v>
      </c>
    </row>
    <row r="22" spans="1:17" x14ac:dyDescent="0.25">
      <c r="A22" s="6">
        <f>'Tableau demande'!A22</f>
        <v>0</v>
      </c>
      <c r="B22" s="92">
        <f>'Tableau demande'!B22</f>
        <v>0</v>
      </c>
      <c r="C22" s="35">
        <f>'Tableau demande'!C22</f>
        <v>0</v>
      </c>
      <c r="D22" s="6" t="str">
        <f>'Tableau demande'!D22</f>
        <v/>
      </c>
      <c r="E22" s="6">
        <f>'Tableau demande'!E22</f>
        <v>0</v>
      </c>
      <c r="F22" s="93" t="str">
        <f>'Tableau demande'!F22</f>
        <v/>
      </c>
      <c r="G22" s="147">
        <f>'Tableau demande'!J22</f>
        <v>0</v>
      </c>
      <c r="H22" s="150">
        <f>'Tableau demande'!K22</f>
        <v>0</v>
      </c>
      <c r="I22" s="150">
        <f>'Tableau demande'!L22</f>
        <v>0</v>
      </c>
      <c r="J22" s="150">
        <f>'Tableau demande'!M22</f>
        <v>0</v>
      </c>
      <c r="K22" s="150">
        <f>'Tableau demande'!N22</f>
        <v>0</v>
      </c>
      <c r="L22" s="150">
        <f>'Tableau demande'!O22</f>
        <v>0</v>
      </c>
      <c r="M22" s="150">
        <f>'Tableau demande'!P22</f>
        <v>0</v>
      </c>
      <c r="N22" s="151">
        <f>'Tableau demande'!Q22</f>
        <v>0</v>
      </c>
      <c r="O22" s="90" t="str">
        <f t="shared" si="0"/>
        <v/>
      </c>
      <c r="P22" s="156" t="str">
        <f>IFERROR('RA n+4'!H22*$C$1,"")</f>
        <v/>
      </c>
      <c r="Q22" s="170">
        <f>'RA n+4'!I22</f>
        <v>0</v>
      </c>
    </row>
    <row r="23" spans="1:17" x14ac:dyDescent="0.25">
      <c r="A23" s="6">
        <f>'Tableau demande'!A23</f>
        <v>0</v>
      </c>
      <c r="B23" s="92">
        <f>'Tableau demande'!B23</f>
        <v>0</v>
      </c>
      <c r="C23" s="35">
        <f>'Tableau demande'!C23</f>
        <v>0</v>
      </c>
      <c r="D23" s="6" t="str">
        <f>'Tableau demande'!D23</f>
        <v/>
      </c>
      <c r="E23" s="6">
        <f>'Tableau demande'!E23</f>
        <v>0</v>
      </c>
      <c r="F23" s="93" t="str">
        <f>'Tableau demande'!F23</f>
        <v/>
      </c>
      <c r="G23" s="147">
        <f>'Tableau demande'!J23</f>
        <v>0</v>
      </c>
      <c r="H23" s="150">
        <f>'Tableau demande'!K23</f>
        <v>0</v>
      </c>
      <c r="I23" s="150">
        <f>'Tableau demande'!L23</f>
        <v>0</v>
      </c>
      <c r="J23" s="150">
        <f>'Tableau demande'!M23</f>
        <v>0</v>
      </c>
      <c r="K23" s="150">
        <f>'Tableau demande'!N23</f>
        <v>0</v>
      </c>
      <c r="L23" s="150">
        <f>'Tableau demande'!O23</f>
        <v>0</v>
      </c>
      <c r="M23" s="150">
        <f>'Tableau demande'!P23</f>
        <v>0</v>
      </c>
      <c r="N23" s="151">
        <f>'Tableau demande'!Q23</f>
        <v>0</v>
      </c>
      <c r="O23" s="90" t="str">
        <f t="shared" si="0"/>
        <v/>
      </c>
      <c r="P23" s="156" t="str">
        <f>IFERROR('RA n+4'!H23*$C$1,"")</f>
        <v/>
      </c>
      <c r="Q23" s="170">
        <f>'RA n+4'!I23</f>
        <v>0</v>
      </c>
    </row>
    <row r="24" spans="1:17" x14ac:dyDescent="0.25">
      <c r="A24" s="6">
        <f>'Tableau demande'!A24</f>
        <v>0</v>
      </c>
      <c r="B24" s="92">
        <f>'Tableau demande'!B24</f>
        <v>0</v>
      </c>
      <c r="C24" s="35">
        <f>'Tableau demande'!C24</f>
        <v>0</v>
      </c>
      <c r="D24" s="6" t="str">
        <f>'Tableau demande'!D24</f>
        <v/>
      </c>
      <c r="E24" s="6">
        <f>'Tableau demande'!E24</f>
        <v>0</v>
      </c>
      <c r="F24" s="93" t="str">
        <f>'Tableau demande'!F24</f>
        <v/>
      </c>
      <c r="G24" s="147">
        <f>'Tableau demande'!J24</f>
        <v>0</v>
      </c>
      <c r="H24" s="150">
        <f>'Tableau demande'!K24</f>
        <v>0</v>
      </c>
      <c r="I24" s="150">
        <f>'Tableau demande'!L24</f>
        <v>0</v>
      </c>
      <c r="J24" s="150">
        <f>'Tableau demande'!M24</f>
        <v>0</v>
      </c>
      <c r="K24" s="150">
        <f>'Tableau demande'!N24</f>
        <v>0</v>
      </c>
      <c r="L24" s="150">
        <f>'Tableau demande'!O24</f>
        <v>0</v>
      </c>
      <c r="M24" s="150">
        <f>'Tableau demande'!P24</f>
        <v>0</v>
      </c>
      <c r="N24" s="151">
        <f>'Tableau demande'!Q24</f>
        <v>0</v>
      </c>
      <c r="O24" s="90" t="str">
        <f t="shared" si="0"/>
        <v/>
      </c>
      <c r="P24" s="156" t="str">
        <f>IFERROR('RA n+4'!H24*$C$1,"")</f>
        <v/>
      </c>
      <c r="Q24" s="170">
        <f>'RA n+4'!I24</f>
        <v>0</v>
      </c>
    </row>
    <row r="25" spans="1:17" x14ac:dyDescent="0.25">
      <c r="A25" s="6">
        <f>'Tableau demande'!A25</f>
        <v>0</v>
      </c>
      <c r="B25" s="92">
        <f>'Tableau demande'!B25</f>
        <v>0</v>
      </c>
      <c r="C25" s="35">
        <f>'Tableau demande'!C25</f>
        <v>0</v>
      </c>
      <c r="D25" s="6" t="str">
        <f>'Tableau demande'!D25</f>
        <v/>
      </c>
      <c r="E25" s="6">
        <f>'Tableau demande'!E25</f>
        <v>0</v>
      </c>
      <c r="F25" s="93" t="str">
        <f>'Tableau demande'!F25</f>
        <v/>
      </c>
      <c r="G25" s="147">
        <f>'Tableau demande'!J25</f>
        <v>0</v>
      </c>
      <c r="H25" s="150">
        <f>'Tableau demande'!K25</f>
        <v>0</v>
      </c>
      <c r="I25" s="150">
        <f>'Tableau demande'!L25</f>
        <v>0</v>
      </c>
      <c r="J25" s="150">
        <f>'Tableau demande'!M25</f>
        <v>0</v>
      </c>
      <c r="K25" s="150">
        <f>'Tableau demande'!N25</f>
        <v>0</v>
      </c>
      <c r="L25" s="150">
        <f>'Tableau demande'!O25</f>
        <v>0</v>
      </c>
      <c r="M25" s="150">
        <f>'Tableau demande'!P25</f>
        <v>0</v>
      </c>
      <c r="N25" s="151">
        <f>'Tableau demande'!Q25</f>
        <v>0</v>
      </c>
      <c r="O25" s="90" t="str">
        <f t="shared" si="0"/>
        <v/>
      </c>
      <c r="P25" s="156" t="str">
        <f>IFERROR('RA n+4'!H25*$C$1,"")</f>
        <v/>
      </c>
      <c r="Q25" s="170">
        <f>'RA n+4'!I25</f>
        <v>0</v>
      </c>
    </row>
    <row r="26" spans="1:17" x14ac:dyDescent="0.25">
      <c r="A26" s="6">
        <f>'Tableau demande'!A26</f>
        <v>0</v>
      </c>
      <c r="B26" s="92">
        <f>'Tableau demande'!B26</f>
        <v>0</v>
      </c>
      <c r="C26" s="35">
        <f>'Tableau demande'!C26</f>
        <v>0</v>
      </c>
      <c r="D26" s="6" t="str">
        <f>'Tableau demande'!D26</f>
        <v/>
      </c>
      <c r="E26" s="6">
        <f>'Tableau demande'!E26</f>
        <v>0</v>
      </c>
      <c r="F26" s="93" t="str">
        <f>'Tableau demande'!F26</f>
        <v/>
      </c>
      <c r="G26" s="147">
        <f>'Tableau demande'!J26</f>
        <v>0</v>
      </c>
      <c r="H26" s="150">
        <f>'Tableau demande'!K26</f>
        <v>0</v>
      </c>
      <c r="I26" s="150">
        <f>'Tableau demande'!L26</f>
        <v>0</v>
      </c>
      <c r="J26" s="150">
        <f>'Tableau demande'!M26</f>
        <v>0</v>
      </c>
      <c r="K26" s="150">
        <f>'Tableau demande'!N26</f>
        <v>0</v>
      </c>
      <c r="L26" s="150">
        <f>'Tableau demande'!O26</f>
        <v>0</v>
      </c>
      <c r="M26" s="150">
        <f>'Tableau demande'!P26</f>
        <v>0</v>
      </c>
      <c r="N26" s="151">
        <f>'Tableau demande'!Q26</f>
        <v>0</v>
      </c>
      <c r="O26" s="90" t="str">
        <f t="shared" si="0"/>
        <v/>
      </c>
      <c r="P26" s="156" t="str">
        <f>IFERROR('RA n+4'!H26*$C$1,"")</f>
        <v/>
      </c>
      <c r="Q26" s="170">
        <f>'RA n+4'!I26</f>
        <v>0</v>
      </c>
    </row>
    <row r="27" spans="1:17" x14ac:dyDescent="0.25">
      <c r="A27" s="6">
        <f>'Tableau demande'!A27</f>
        <v>0</v>
      </c>
      <c r="B27" s="92">
        <f>'Tableau demande'!B27</f>
        <v>0</v>
      </c>
      <c r="C27" s="35">
        <f>'Tableau demande'!C27</f>
        <v>0</v>
      </c>
      <c r="D27" s="6" t="str">
        <f>'Tableau demande'!D27</f>
        <v/>
      </c>
      <c r="E27" s="6">
        <f>'Tableau demande'!E27</f>
        <v>0</v>
      </c>
      <c r="F27" s="93" t="str">
        <f>'Tableau demande'!F27</f>
        <v/>
      </c>
      <c r="G27" s="147">
        <f>'Tableau demande'!J27</f>
        <v>0</v>
      </c>
      <c r="H27" s="150">
        <f>'Tableau demande'!K27</f>
        <v>0</v>
      </c>
      <c r="I27" s="150">
        <f>'Tableau demande'!L27</f>
        <v>0</v>
      </c>
      <c r="J27" s="150">
        <f>'Tableau demande'!M27</f>
        <v>0</v>
      </c>
      <c r="K27" s="150">
        <f>'Tableau demande'!N27</f>
        <v>0</v>
      </c>
      <c r="L27" s="150">
        <f>'Tableau demande'!O27</f>
        <v>0</v>
      </c>
      <c r="M27" s="150">
        <f>'Tableau demande'!P27</f>
        <v>0</v>
      </c>
      <c r="N27" s="151">
        <f>'Tableau demande'!Q27</f>
        <v>0</v>
      </c>
      <c r="O27" s="90" t="str">
        <f t="shared" si="0"/>
        <v/>
      </c>
      <c r="P27" s="156" t="str">
        <f>IFERROR('RA n+4'!H27*$C$1,"")</f>
        <v/>
      </c>
      <c r="Q27" s="170">
        <f>'RA n+4'!I27</f>
        <v>0</v>
      </c>
    </row>
    <row r="28" spans="1:17" x14ac:dyDescent="0.25">
      <c r="A28" s="6">
        <f>'Tableau demande'!A28</f>
        <v>0</v>
      </c>
      <c r="B28" s="92">
        <f>'Tableau demande'!B28</f>
        <v>0</v>
      </c>
      <c r="C28" s="35">
        <f>'Tableau demande'!C28</f>
        <v>0</v>
      </c>
      <c r="D28" s="6" t="str">
        <f>'Tableau demande'!D28</f>
        <v/>
      </c>
      <c r="E28" s="6">
        <f>'Tableau demande'!E28</f>
        <v>0</v>
      </c>
      <c r="F28" s="93" t="str">
        <f>'Tableau demande'!F28</f>
        <v/>
      </c>
      <c r="G28" s="147">
        <f>'Tableau demande'!J28</f>
        <v>0</v>
      </c>
      <c r="H28" s="150">
        <f>'Tableau demande'!K28</f>
        <v>0</v>
      </c>
      <c r="I28" s="150">
        <f>'Tableau demande'!L28</f>
        <v>0</v>
      </c>
      <c r="J28" s="150">
        <f>'Tableau demande'!M28</f>
        <v>0</v>
      </c>
      <c r="K28" s="150">
        <f>'Tableau demande'!N28</f>
        <v>0</v>
      </c>
      <c r="L28" s="150">
        <f>'Tableau demande'!O28</f>
        <v>0</v>
      </c>
      <c r="M28" s="150">
        <f>'Tableau demande'!P28</f>
        <v>0</v>
      </c>
      <c r="N28" s="151">
        <f>'Tableau demande'!Q28</f>
        <v>0</v>
      </c>
      <c r="O28" s="90" t="str">
        <f t="shared" si="0"/>
        <v/>
      </c>
      <c r="P28" s="156" t="str">
        <f>IFERROR('RA n+4'!H28*$C$1,"")</f>
        <v/>
      </c>
      <c r="Q28" s="170">
        <f>'RA n+4'!I28</f>
        <v>0</v>
      </c>
    </row>
    <row r="29" spans="1:17" x14ac:dyDescent="0.25">
      <c r="A29" s="6">
        <f>'Tableau demande'!A29</f>
        <v>0</v>
      </c>
      <c r="B29" s="92">
        <f>'Tableau demande'!B29</f>
        <v>0</v>
      </c>
      <c r="C29" s="35">
        <f>'Tableau demande'!C29</f>
        <v>0</v>
      </c>
      <c r="D29" s="6" t="str">
        <f>'Tableau demande'!D29</f>
        <v/>
      </c>
      <c r="E29" s="6">
        <f>'Tableau demande'!E29</f>
        <v>0</v>
      </c>
      <c r="F29" s="93" t="str">
        <f>'Tableau demande'!F29</f>
        <v/>
      </c>
      <c r="G29" s="147">
        <f>'Tableau demande'!J29</f>
        <v>0</v>
      </c>
      <c r="H29" s="150">
        <f>'Tableau demande'!K29</f>
        <v>0</v>
      </c>
      <c r="I29" s="150">
        <f>'Tableau demande'!L29</f>
        <v>0</v>
      </c>
      <c r="J29" s="150">
        <f>'Tableau demande'!M29</f>
        <v>0</v>
      </c>
      <c r="K29" s="150">
        <f>'Tableau demande'!N29</f>
        <v>0</v>
      </c>
      <c r="L29" s="150">
        <f>'Tableau demande'!O29</f>
        <v>0</v>
      </c>
      <c r="M29" s="150">
        <f>'Tableau demande'!P29</f>
        <v>0</v>
      </c>
      <c r="N29" s="151">
        <f>'Tableau demande'!Q29</f>
        <v>0</v>
      </c>
      <c r="O29" s="90" t="str">
        <f t="shared" si="0"/>
        <v/>
      </c>
      <c r="P29" s="156" t="str">
        <f>IFERROR('RA n+4'!H29*$C$1,"")</f>
        <v/>
      </c>
      <c r="Q29" s="170">
        <f>'RA n+4'!I29</f>
        <v>0</v>
      </c>
    </row>
    <row r="30" spans="1:17" x14ac:dyDescent="0.25">
      <c r="A30" s="6">
        <f>'Tableau demande'!A30</f>
        <v>0</v>
      </c>
      <c r="B30" s="92">
        <f>'Tableau demande'!B30</f>
        <v>0</v>
      </c>
      <c r="C30" s="35">
        <f>'Tableau demande'!C30</f>
        <v>0</v>
      </c>
      <c r="D30" s="6" t="str">
        <f>'Tableau demande'!D30</f>
        <v/>
      </c>
      <c r="E30" s="6">
        <f>'Tableau demande'!E30</f>
        <v>0</v>
      </c>
      <c r="F30" s="93" t="str">
        <f>'Tableau demande'!F30</f>
        <v/>
      </c>
      <c r="G30" s="147">
        <f>'Tableau demande'!J30</f>
        <v>0</v>
      </c>
      <c r="H30" s="150">
        <f>'Tableau demande'!K30</f>
        <v>0</v>
      </c>
      <c r="I30" s="150">
        <f>'Tableau demande'!L30</f>
        <v>0</v>
      </c>
      <c r="J30" s="150">
        <f>'Tableau demande'!M30</f>
        <v>0</v>
      </c>
      <c r="K30" s="150">
        <f>'Tableau demande'!N30</f>
        <v>0</v>
      </c>
      <c r="L30" s="150">
        <f>'Tableau demande'!O30</f>
        <v>0</v>
      </c>
      <c r="M30" s="150">
        <f>'Tableau demande'!P30</f>
        <v>0</v>
      </c>
      <c r="N30" s="151">
        <f>'Tableau demande'!Q30</f>
        <v>0</v>
      </c>
      <c r="O30" s="90" t="str">
        <f t="shared" si="0"/>
        <v/>
      </c>
      <c r="P30" s="156" t="str">
        <f>IFERROR('RA n+4'!H30*$C$1,"")</f>
        <v/>
      </c>
      <c r="Q30" s="170">
        <f>'RA n+4'!I30</f>
        <v>0</v>
      </c>
    </row>
    <row r="31" spans="1:17" x14ac:dyDescent="0.25">
      <c r="A31" s="6">
        <f>'Tableau demande'!A31</f>
        <v>0</v>
      </c>
      <c r="B31" s="92">
        <f>'Tableau demande'!B31</f>
        <v>0</v>
      </c>
      <c r="C31" s="35">
        <f>'Tableau demande'!C31</f>
        <v>0</v>
      </c>
      <c r="D31" s="6" t="str">
        <f>'Tableau demande'!D31</f>
        <v/>
      </c>
      <c r="E31" s="6">
        <f>'Tableau demande'!E31</f>
        <v>0</v>
      </c>
      <c r="F31" s="93" t="str">
        <f>'Tableau demande'!F31</f>
        <v/>
      </c>
      <c r="G31" s="147">
        <f>'Tableau demande'!J31</f>
        <v>0</v>
      </c>
      <c r="H31" s="150">
        <f>'Tableau demande'!K31</f>
        <v>0</v>
      </c>
      <c r="I31" s="150">
        <f>'Tableau demande'!L31</f>
        <v>0</v>
      </c>
      <c r="J31" s="150">
        <f>'Tableau demande'!M31</f>
        <v>0</v>
      </c>
      <c r="K31" s="150">
        <f>'Tableau demande'!N31</f>
        <v>0</v>
      </c>
      <c r="L31" s="150">
        <f>'Tableau demande'!O31</f>
        <v>0</v>
      </c>
      <c r="M31" s="150">
        <f>'Tableau demande'!P31</f>
        <v>0</v>
      </c>
      <c r="N31" s="151">
        <f>'Tableau demande'!Q31</f>
        <v>0</v>
      </c>
      <c r="O31" s="90" t="str">
        <f t="shared" si="0"/>
        <v/>
      </c>
      <c r="P31" s="156" t="str">
        <f>IFERROR('RA n+4'!H31*$C$1,"")</f>
        <v/>
      </c>
      <c r="Q31" s="170">
        <f>'RA n+4'!I31</f>
        <v>0</v>
      </c>
    </row>
    <row r="32" spans="1:17" x14ac:dyDescent="0.25">
      <c r="A32" s="6">
        <f>'Tableau demande'!A32</f>
        <v>0</v>
      </c>
      <c r="B32" s="92">
        <f>'Tableau demande'!B32</f>
        <v>0</v>
      </c>
      <c r="C32" s="35">
        <f>'Tableau demande'!C32</f>
        <v>0</v>
      </c>
      <c r="D32" s="6" t="str">
        <f>'Tableau demande'!D32</f>
        <v/>
      </c>
      <c r="E32" s="6">
        <f>'Tableau demande'!E32</f>
        <v>0</v>
      </c>
      <c r="F32" s="93" t="str">
        <f>'Tableau demande'!F32</f>
        <v/>
      </c>
      <c r="G32" s="147">
        <f>'Tableau demande'!J32</f>
        <v>0</v>
      </c>
      <c r="H32" s="150">
        <f>'Tableau demande'!K32</f>
        <v>0</v>
      </c>
      <c r="I32" s="150">
        <f>'Tableau demande'!L32</f>
        <v>0</v>
      </c>
      <c r="J32" s="150">
        <f>'Tableau demande'!M32</f>
        <v>0</v>
      </c>
      <c r="K32" s="150">
        <f>'Tableau demande'!N32</f>
        <v>0</v>
      </c>
      <c r="L32" s="150">
        <f>'Tableau demande'!O32</f>
        <v>0</v>
      </c>
      <c r="M32" s="150">
        <f>'Tableau demande'!P32</f>
        <v>0</v>
      </c>
      <c r="N32" s="151">
        <f>'Tableau demande'!Q32</f>
        <v>0</v>
      </c>
      <c r="O32" s="90" t="str">
        <f t="shared" si="0"/>
        <v/>
      </c>
      <c r="P32" s="156" t="str">
        <f>IFERROR('RA n+4'!H32*$C$1,"")</f>
        <v/>
      </c>
      <c r="Q32" s="170">
        <f>'RA n+4'!I32</f>
        <v>0</v>
      </c>
    </row>
    <row r="33" spans="1:17" x14ac:dyDescent="0.25">
      <c r="A33" s="6">
        <f>'Tableau demande'!A33</f>
        <v>0</v>
      </c>
      <c r="B33" s="92">
        <f>'Tableau demande'!B33</f>
        <v>0</v>
      </c>
      <c r="C33" s="35">
        <f>'Tableau demande'!C33</f>
        <v>0</v>
      </c>
      <c r="D33" s="6" t="str">
        <f>'Tableau demande'!D33</f>
        <v/>
      </c>
      <c r="E33" s="6">
        <f>'Tableau demande'!E33</f>
        <v>0</v>
      </c>
      <c r="F33" s="93" t="str">
        <f>'Tableau demande'!F33</f>
        <v/>
      </c>
      <c r="G33" s="147">
        <f>'Tableau demande'!J33</f>
        <v>0</v>
      </c>
      <c r="H33" s="150">
        <f>'Tableau demande'!K33</f>
        <v>0</v>
      </c>
      <c r="I33" s="150">
        <f>'Tableau demande'!L33</f>
        <v>0</v>
      </c>
      <c r="J33" s="150">
        <f>'Tableau demande'!M33</f>
        <v>0</v>
      </c>
      <c r="K33" s="150">
        <f>'Tableau demande'!N33</f>
        <v>0</v>
      </c>
      <c r="L33" s="150">
        <f>'Tableau demande'!O33</f>
        <v>0</v>
      </c>
      <c r="M33" s="150">
        <f>'Tableau demande'!P33</f>
        <v>0</v>
      </c>
      <c r="N33" s="151">
        <f>'Tableau demande'!Q33</f>
        <v>0</v>
      </c>
      <c r="O33" s="90" t="str">
        <f t="shared" si="0"/>
        <v/>
      </c>
      <c r="P33" s="156" t="str">
        <f>IFERROR('RA n+4'!H33*$C$1,"")</f>
        <v/>
      </c>
      <c r="Q33" s="170">
        <f>'RA n+4'!I33</f>
        <v>0</v>
      </c>
    </row>
    <row r="34" spans="1:17" x14ac:dyDescent="0.25">
      <c r="A34" s="6">
        <f>'Tableau demande'!A34</f>
        <v>0</v>
      </c>
      <c r="B34" s="92">
        <f>'Tableau demande'!B34</f>
        <v>0</v>
      </c>
      <c r="C34" s="35">
        <f>'Tableau demande'!C34</f>
        <v>0</v>
      </c>
      <c r="D34" s="6" t="str">
        <f>'Tableau demande'!D34</f>
        <v/>
      </c>
      <c r="E34" s="6">
        <f>'Tableau demande'!E34</f>
        <v>0</v>
      </c>
      <c r="F34" s="93" t="str">
        <f>'Tableau demande'!F34</f>
        <v/>
      </c>
      <c r="G34" s="147">
        <f>'Tableau demande'!J34</f>
        <v>0</v>
      </c>
      <c r="H34" s="150">
        <f>'Tableau demande'!K34</f>
        <v>0</v>
      </c>
      <c r="I34" s="150">
        <f>'Tableau demande'!L34</f>
        <v>0</v>
      </c>
      <c r="J34" s="150">
        <f>'Tableau demande'!M34</f>
        <v>0</v>
      </c>
      <c r="K34" s="150">
        <f>'Tableau demande'!N34</f>
        <v>0</v>
      </c>
      <c r="L34" s="150">
        <f>'Tableau demande'!O34</f>
        <v>0</v>
      </c>
      <c r="M34" s="150">
        <f>'Tableau demande'!P34</f>
        <v>0</v>
      </c>
      <c r="N34" s="151">
        <f>'Tableau demande'!Q34</f>
        <v>0</v>
      </c>
      <c r="O34" s="90" t="str">
        <f t="shared" si="0"/>
        <v/>
      </c>
      <c r="P34" s="156" t="str">
        <f>IFERROR('RA n+4'!H34*$C$1,"")</f>
        <v/>
      </c>
      <c r="Q34" s="170">
        <f>'RA n+4'!I34</f>
        <v>0</v>
      </c>
    </row>
    <row r="35" spans="1:17" x14ac:dyDescent="0.25">
      <c r="A35" s="6">
        <f>'Tableau demande'!A35</f>
        <v>0</v>
      </c>
      <c r="B35" s="92">
        <f>'Tableau demande'!B35</f>
        <v>0</v>
      </c>
      <c r="C35" s="35">
        <f>'Tableau demande'!C35</f>
        <v>0</v>
      </c>
      <c r="D35" s="6" t="str">
        <f>'Tableau demande'!D35</f>
        <v/>
      </c>
      <c r="E35" s="6">
        <f>'Tableau demande'!E35</f>
        <v>0</v>
      </c>
      <c r="F35" s="93" t="str">
        <f>'Tableau demande'!F35</f>
        <v/>
      </c>
      <c r="G35" s="147">
        <f>'Tableau demande'!J35</f>
        <v>0</v>
      </c>
      <c r="H35" s="150">
        <f>'Tableau demande'!K35</f>
        <v>0</v>
      </c>
      <c r="I35" s="150">
        <f>'Tableau demande'!L35</f>
        <v>0</v>
      </c>
      <c r="J35" s="150">
        <f>'Tableau demande'!M35</f>
        <v>0</v>
      </c>
      <c r="K35" s="150">
        <f>'Tableau demande'!N35</f>
        <v>0</v>
      </c>
      <c r="L35" s="150">
        <f>'Tableau demande'!O35</f>
        <v>0</v>
      </c>
      <c r="M35" s="150">
        <f>'Tableau demande'!P35</f>
        <v>0</v>
      </c>
      <c r="N35" s="151">
        <f>'Tableau demande'!Q35</f>
        <v>0</v>
      </c>
      <c r="O35" s="90" t="str">
        <f t="shared" si="0"/>
        <v/>
      </c>
      <c r="P35" s="156" t="str">
        <f>IFERROR('RA n+4'!H35*$C$1,"")</f>
        <v/>
      </c>
      <c r="Q35" s="170">
        <f>'RA n+4'!I35</f>
        <v>0</v>
      </c>
    </row>
    <row r="36" spans="1:17" x14ac:dyDescent="0.25">
      <c r="A36" s="6">
        <f>'Tableau demande'!A36</f>
        <v>0</v>
      </c>
      <c r="B36" s="92">
        <f>'Tableau demande'!B36</f>
        <v>0</v>
      </c>
      <c r="C36" s="35">
        <f>'Tableau demande'!C36</f>
        <v>0</v>
      </c>
      <c r="D36" s="6" t="str">
        <f>'Tableau demande'!D36</f>
        <v/>
      </c>
      <c r="E36" s="6">
        <f>'Tableau demande'!E36</f>
        <v>0</v>
      </c>
      <c r="F36" s="93" t="str">
        <f>'Tableau demande'!F36</f>
        <v/>
      </c>
      <c r="G36" s="147">
        <f>'Tableau demande'!J36</f>
        <v>0</v>
      </c>
      <c r="H36" s="150">
        <f>'Tableau demande'!K36</f>
        <v>0</v>
      </c>
      <c r="I36" s="150">
        <f>'Tableau demande'!L36</f>
        <v>0</v>
      </c>
      <c r="J36" s="150">
        <f>'Tableau demande'!M36</f>
        <v>0</v>
      </c>
      <c r="K36" s="150">
        <f>'Tableau demande'!N36</f>
        <v>0</v>
      </c>
      <c r="L36" s="150">
        <f>'Tableau demande'!O36</f>
        <v>0</v>
      </c>
      <c r="M36" s="150">
        <f>'Tableau demande'!P36</f>
        <v>0</v>
      </c>
      <c r="N36" s="151">
        <f>'Tableau demande'!Q36</f>
        <v>0</v>
      </c>
      <c r="O36" s="90" t="str">
        <f t="shared" si="0"/>
        <v/>
      </c>
      <c r="P36" s="156" t="str">
        <f>IFERROR('RA n+4'!H36*$C$1,"")</f>
        <v/>
      </c>
      <c r="Q36" s="170">
        <f>'RA n+4'!I36</f>
        <v>0</v>
      </c>
    </row>
    <row r="37" spans="1:17" x14ac:dyDescent="0.25">
      <c r="A37" s="6">
        <f>'Tableau demande'!A37</f>
        <v>0</v>
      </c>
      <c r="B37" s="92">
        <f>'Tableau demande'!B37</f>
        <v>0</v>
      </c>
      <c r="C37" s="35">
        <f>'Tableau demande'!C37</f>
        <v>0</v>
      </c>
      <c r="D37" s="6" t="str">
        <f>'Tableau demande'!D37</f>
        <v/>
      </c>
      <c r="E37" s="6">
        <f>'Tableau demande'!E37</f>
        <v>0</v>
      </c>
      <c r="F37" s="93" t="str">
        <f>'Tableau demande'!F37</f>
        <v/>
      </c>
      <c r="G37" s="147">
        <f>'Tableau demande'!J37</f>
        <v>0</v>
      </c>
      <c r="H37" s="150">
        <f>'Tableau demande'!K37</f>
        <v>0</v>
      </c>
      <c r="I37" s="150">
        <f>'Tableau demande'!L37</f>
        <v>0</v>
      </c>
      <c r="J37" s="150">
        <f>'Tableau demande'!M37</f>
        <v>0</v>
      </c>
      <c r="K37" s="150">
        <f>'Tableau demande'!N37</f>
        <v>0</v>
      </c>
      <c r="L37" s="150">
        <f>'Tableau demande'!O37</f>
        <v>0</v>
      </c>
      <c r="M37" s="150">
        <f>'Tableau demande'!P37</f>
        <v>0</v>
      </c>
      <c r="N37" s="151">
        <f>'Tableau demande'!Q37</f>
        <v>0</v>
      </c>
      <c r="O37" s="90" t="str">
        <f t="shared" si="0"/>
        <v/>
      </c>
      <c r="P37" s="156" t="str">
        <f>IFERROR('RA n+4'!H37*$C$1,"")</f>
        <v/>
      </c>
      <c r="Q37" s="170">
        <f>'RA n+4'!I37</f>
        <v>0</v>
      </c>
    </row>
    <row r="38" spans="1:17" x14ac:dyDescent="0.25">
      <c r="A38" s="6">
        <f>'Tableau demande'!A38</f>
        <v>0</v>
      </c>
      <c r="B38" s="92">
        <f>'Tableau demande'!B38</f>
        <v>0</v>
      </c>
      <c r="C38" s="35">
        <f>'Tableau demande'!C38</f>
        <v>0</v>
      </c>
      <c r="D38" s="6" t="str">
        <f>'Tableau demande'!D38</f>
        <v/>
      </c>
      <c r="E38" s="6">
        <f>'Tableau demande'!E38</f>
        <v>0</v>
      </c>
      <c r="F38" s="93" t="str">
        <f>'Tableau demande'!F38</f>
        <v/>
      </c>
      <c r="G38" s="147">
        <f>'Tableau demande'!J38</f>
        <v>0</v>
      </c>
      <c r="H38" s="150">
        <f>'Tableau demande'!K38</f>
        <v>0</v>
      </c>
      <c r="I38" s="150">
        <f>'Tableau demande'!L38</f>
        <v>0</v>
      </c>
      <c r="J38" s="150">
        <f>'Tableau demande'!M38</f>
        <v>0</v>
      </c>
      <c r="K38" s="150">
        <f>'Tableau demande'!N38</f>
        <v>0</v>
      </c>
      <c r="L38" s="150">
        <f>'Tableau demande'!O38</f>
        <v>0</v>
      </c>
      <c r="M38" s="150">
        <f>'Tableau demande'!P38</f>
        <v>0</v>
      </c>
      <c r="N38" s="151">
        <f>'Tableau demande'!Q38</f>
        <v>0</v>
      </c>
      <c r="O38" s="90" t="str">
        <f t="shared" si="0"/>
        <v/>
      </c>
      <c r="P38" s="156" t="str">
        <f>IFERROR('RA n+4'!H38*$C$1,"")</f>
        <v/>
      </c>
      <c r="Q38" s="170">
        <f>'RA n+4'!I38</f>
        <v>0</v>
      </c>
    </row>
    <row r="39" spans="1:17" x14ac:dyDescent="0.25">
      <c r="A39" s="6">
        <f>'Tableau demande'!A39</f>
        <v>0</v>
      </c>
      <c r="B39" s="92">
        <f>'Tableau demande'!B39</f>
        <v>0</v>
      </c>
      <c r="C39" s="35">
        <f>'Tableau demande'!C39</f>
        <v>0</v>
      </c>
      <c r="D39" s="6" t="str">
        <f>'Tableau demande'!D39</f>
        <v/>
      </c>
      <c r="E39" s="6">
        <f>'Tableau demande'!E39</f>
        <v>0</v>
      </c>
      <c r="F39" s="93" t="str">
        <f>'Tableau demande'!F39</f>
        <v/>
      </c>
      <c r="G39" s="147">
        <f>'Tableau demande'!J39</f>
        <v>0</v>
      </c>
      <c r="H39" s="150">
        <f>'Tableau demande'!K39</f>
        <v>0</v>
      </c>
      <c r="I39" s="150">
        <f>'Tableau demande'!L39</f>
        <v>0</v>
      </c>
      <c r="J39" s="150">
        <f>'Tableau demande'!M39</f>
        <v>0</v>
      </c>
      <c r="K39" s="150">
        <f>'Tableau demande'!N39</f>
        <v>0</v>
      </c>
      <c r="L39" s="150">
        <f>'Tableau demande'!O39</f>
        <v>0</v>
      </c>
      <c r="M39" s="150">
        <f>'Tableau demande'!P39</f>
        <v>0</v>
      </c>
      <c r="N39" s="151">
        <f>'Tableau demande'!Q39</f>
        <v>0</v>
      </c>
      <c r="O39" s="90" t="str">
        <f t="shared" si="0"/>
        <v/>
      </c>
      <c r="P39" s="156" t="str">
        <f>IFERROR('RA n+4'!H39*$C$1,"")</f>
        <v/>
      </c>
      <c r="Q39" s="170">
        <f>'RA n+4'!I39</f>
        <v>0</v>
      </c>
    </row>
    <row r="40" spans="1:17" x14ac:dyDescent="0.25">
      <c r="A40" s="6">
        <f>'Tableau demande'!A40</f>
        <v>0</v>
      </c>
      <c r="B40" s="92">
        <f>'Tableau demande'!B40</f>
        <v>0</v>
      </c>
      <c r="C40" s="35">
        <f>'Tableau demande'!C40</f>
        <v>0</v>
      </c>
      <c r="D40" s="6" t="str">
        <f>'Tableau demande'!D40</f>
        <v/>
      </c>
      <c r="E40" s="6">
        <f>'Tableau demande'!E40</f>
        <v>0</v>
      </c>
      <c r="F40" s="93" t="str">
        <f>'Tableau demande'!F40</f>
        <v/>
      </c>
      <c r="G40" s="147">
        <f>'Tableau demande'!J40</f>
        <v>0</v>
      </c>
      <c r="H40" s="150">
        <f>'Tableau demande'!K40</f>
        <v>0</v>
      </c>
      <c r="I40" s="150">
        <f>'Tableau demande'!L40</f>
        <v>0</v>
      </c>
      <c r="J40" s="150">
        <f>'Tableau demande'!M40</f>
        <v>0</v>
      </c>
      <c r="K40" s="150">
        <f>'Tableau demande'!N40</f>
        <v>0</v>
      </c>
      <c r="L40" s="150">
        <f>'Tableau demande'!O40</f>
        <v>0</v>
      </c>
      <c r="M40" s="150">
        <f>'Tableau demande'!P40</f>
        <v>0</v>
      </c>
      <c r="N40" s="151">
        <f>'Tableau demande'!Q40</f>
        <v>0</v>
      </c>
      <c r="O40" s="90" t="str">
        <f t="shared" si="0"/>
        <v/>
      </c>
      <c r="P40" s="156" t="str">
        <f>IFERROR('RA n+4'!H40*$C$1,"")</f>
        <v/>
      </c>
      <c r="Q40" s="170">
        <f>'RA n+4'!I40</f>
        <v>0</v>
      </c>
    </row>
    <row r="41" spans="1:17" x14ac:dyDescent="0.25">
      <c r="A41" s="6">
        <f>'Tableau demande'!A41</f>
        <v>0</v>
      </c>
      <c r="B41" s="92">
        <f>'Tableau demande'!B41</f>
        <v>0</v>
      </c>
      <c r="C41" s="35">
        <f>'Tableau demande'!C41</f>
        <v>0</v>
      </c>
      <c r="D41" s="6" t="str">
        <f>'Tableau demande'!D41</f>
        <v/>
      </c>
      <c r="E41" s="6">
        <f>'Tableau demande'!E41</f>
        <v>0</v>
      </c>
      <c r="F41" s="93" t="str">
        <f>'Tableau demande'!F41</f>
        <v/>
      </c>
      <c r="G41" s="147">
        <f>'Tableau demande'!J41</f>
        <v>0</v>
      </c>
      <c r="H41" s="150">
        <f>'Tableau demande'!K41</f>
        <v>0</v>
      </c>
      <c r="I41" s="150">
        <f>'Tableau demande'!L41</f>
        <v>0</v>
      </c>
      <c r="J41" s="150">
        <f>'Tableau demande'!M41</f>
        <v>0</v>
      </c>
      <c r="K41" s="150">
        <f>'Tableau demande'!N41</f>
        <v>0</v>
      </c>
      <c r="L41" s="150">
        <f>'Tableau demande'!O41</f>
        <v>0</v>
      </c>
      <c r="M41" s="150">
        <f>'Tableau demande'!P41</f>
        <v>0</v>
      </c>
      <c r="N41" s="151">
        <f>'Tableau demande'!Q41</f>
        <v>0</v>
      </c>
      <c r="O41" s="90" t="str">
        <f t="shared" si="0"/>
        <v/>
      </c>
      <c r="P41" s="156" t="str">
        <f>IFERROR('RA n+4'!H41*$C$1,"")</f>
        <v/>
      </c>
      <c r="Q41" s="170">
        <f>'RA n+4'!I41</f>
        <v>0</v>
      </c>
    </row>
    <row r="42" spans="1:17" x14ac:dyDescent="0.25">
      <c r="A42" s="6">
        <f>'Tableau demande'!A42</f>
        <v>0</v>
      </c>
      <c r="B42" s="92">
        <f>'Tableau demande'!B42</f>
        <v>0</v>
      </c>
      <c r="C42" s="35">
        <f>'Tableau demande'!C42</f>
        <v>0</v>
      </c>
      <c r="D42" s="6" t="str">
        <f>'Tableau demande'!D42</f>
        <v/>
      </c>
      <c r="E42" s="6">
        <f>'Tableau demande'!E42</f>
        <v>0</v>
      </c>
      <c r="F42" s="93" t="str">
        <f>'Tableau demande'!F42</f>
        <v/>
      </c>
      <c r="G42" s="147">
        <f>'Tableau demande'!J42</f>
        <v>0</v>
      </c>
      <c r="H42" s="150">
        <f>'Tableau demande'!K42</f>
        <v>0</v>
      </c>
      <c r="I42" s="150">
        <f>'Tableau demande'!L42</f>
        <v>0</v>
      </c>
      <c r="J42" s="150">
        <f>'Tableau demande'!M42</f>
        <v>0</v>
      </c>
      <c r="K42" s="150">
        <f>'Tableau demande'!N42</f>
        <v>0</v>
      </c>
      <c r="L42" s="150">
        <f>'Tableau demande'!O42</f>
        <v>0</v>
      </c>
      <c r="M42" s="150">
        <f>'Tableau demande'!P42</f>
        <v>0</v>
      </c>
      <c r="N42" s="151">
        <f>'Tableau demande'!Q42</f>
        <v>0</v>
      </c>
      <c r="O42" s="90" t="str">
        <f t="shared" si="0"/>
        <v/>
      </c>
      <c r="P42" s="156" t="str">
        <f>IFERROR('RA n+4'!H42*$C$1,"")</f>
        <v/>
      </c>
      <c r="Q42" s="170">
        <f>'RA n+4'!I42</f>
        <v>0</v>
      </c>
    </row>
    <row r="43" spans="1:17" x14ac:dyDescent="0.25">
      <c r="A43" s="6">
        <f>'Tableau demande'!A43</f>
        <v>0</v>
      </c>
      <c r="B43" s="92">
        <f>'Tableau demande'!B43</f>
        <v>0</v>
      </c>
      <c r="C43" s="35">
        <f>'Tableau demande'!C43</f>
        <v>0</v>
      </c>
      <c r="D43" s="6" t="str">
        <f>'Tableau demande'!D43</f>
        <v/>
      </c>
      <c r="E43" s="6">
        <f>'Tableau demande'!E43</f>
        <v>0</v>
      </c>
      <c r="F43" s="93" t="str">
        <f>'Tableau demande'!F43</f>
        <v/>
      </c>
      <c r="G43" s="147">
        <f>'Tableau demande'!J43</f>
        <v>0</v>
      </c>
      <c r="H43" s="150">
        <f>'Tableau demande'!K43</f>
        <v>0</v>
      </c>
      <c r="I43" s="150">
        <f>'Tableau demande'!L43</f>
        <v>0</v>
      </c>
      <c r="J43" s="150">
        <f>'Tableau demande'!M43</f>
        <v>0</v>
      </c>
      <c r="K43" s="150">
        <f>'Tableau demande'!N43</f>
        <v>0</v>
      </c>
      <c r="L43" s="150">
        <f>'Tableau demande'!O43</f>
        <v>0</v>
      </c>
      <c r="M43" s="150">
        <f>'Tableau demande'!P43</f>
        <v>0</v>
      </c>
      <c r="N43" s="151">
        <f>'Tableau demande'!Q43</f>
        <v>0</v>
      </c>
      <c r="O43" s="90" t="str">
        <f t="shared" si="0"/>
        <v/>
      </c>
      <c r="P43" s="156" t="str">
        <f>IFERROR('RA n+4'!H43*$C$1,"")</f>
        <v/>
      </c>
      <c r="Q43" s="170">
        <f>'RA n+4'!I43</f>
        <v>0</v>
      </c>
    </row>
    <row r="44" spans="1:17" x14ac:dyDescent="0.25">
      <c r="A44" s="6">
        <f>'Tableau demande'!A44</f>
        <v>0</v>
      </c>
      <c r="B44" s="92">
        <f>'Tableau demande'!B44</f>
        <v>0</v>
      </c>
      <c r="C44" s="35">
        <f>'Tableau demande'!C44</f>
        <v>0</v>
      </c>
      <c r="D44" s="6" t="str">
        <f>'Tableau demande'!D44</f>
        <v/>
      </c>
      <c r="E44" s="6">
        <f>'Tableau demande'!E44</f>
        <v>0</v>
      </c>
      <c r="F44" s="93" t="str">
        <f>'Tableau demande'!F44</f>
        <v/>
      </c>
      <c r="G44" s="147">
        <f>'Tableau demande'!J44</f>
        <v>0</v>
      </c>
      <c r="H44" s="150">
        <f>'Tableau demande'!K44</f>
        <v>0</v>
      </c>
      <c r="I44" s="150">
        <f>'Tableau demande'!L44</f>
        <v>0</v>
      </c>
      <c r="J44" s="150">
        <f>'Tableau demande'!M44</f>
        <v>0</v>
      </c>
      <c r="K44" s="150">
        <f>'Tableau demande'!N44</f>
        <v>0</v>
      </c>
      <c r="L44" s="150">
        <f>'Tableau demande'!O44</f>
        <v>0</v>
      </c>
      <c r="M44" s="150">
        <f>'Tableau demande'!P44</f>
        <v>0</v>
      </c>
      <c r="N44" s="151">
        <f>'Tableau demande'!Q44</f>
        <v>0</v>
      </c>
      <c r="O44" s="90" t="str">
        <f t="shared" si="0"/>
        <v/>
      </c>
      <c r="P44" s="156" t="str">
        <f>IFERROR('RA n+4'!H44*$C$1,"")</f>
        <v/>
      </c>
      <c r="Q44" s="170">
        <f>'RA n+4'!I44</f>
        <v>0</v>
      </c>
    </row>
    <row r="45" spans="1:17" x14ac:dyDescent="0.25">
      <c r="A45" s="6">
        <f>'Tableau demande'!A45</f>
        <v>0</v>
      </c>
      <c r="B45" s="92">
        <f>'Tableau demande'!B45</f>
        <v>0</v>
      </c>
      <c r="C45" s="35">
        <f>'Tableau demande'!C45</f>
        <v>0</v>
      </c>
      <c r="D45" s="6" t="str">
        <f>'Tableau demande'!D45</f>
        <v/>
      </c>
      <c r="E45" s="6">
        <f>'Tableau demande'!E45</f>
        <v>0</v>
      </c>
      <c r="F45" s="93" t="str">
        <f>'Tableau demande'!F45</f>
        <v/>
      </c>
      <c r="G45" s="147">
        <f>'Tableau demande'!J45</f>
        <v>0</v>
      </c>
      <c r="H45" s="150">
        <f>'Tableau demande'!K45</f>
        <v>0</v>
      </c>
      <c r="I45" s="150">
        <f>'Tableau demande'!L45</f>
        <v>0</v>
      </c>
      <c r="J45" s="150">
        <f>'Tableau demande'!M45</f>
        <v>0</v>
      </c>
      <c r="K45" s="150">
        <f>'Tableau demande'!N45</f>
        <v>0</v>
      </c>
      <c r="L45" s="150">
        <f>'Tableau demande'!O45</f>
        <v>0</v>
      </c>
      <c r="M45" s="150">
        <f>'Tableau demande'!P45</f>
        <v>0</v>
      </c>
      <c r="N45" s="151">
        <f>'Tableau demande'!Q45</f>
        <v>0</v>
      </c>
      <c r="O45" s="90" t="str">
        <f t="shared" si="0"/>
        <v/>
      </c>
      <c r="P45" s="156" t="str">
        <f>IFERROR('RA n+4'!H45*$C$1,"")</f>
        <v/>
      </c>
      <c r="Q45" s="170">
        <f>'RA n+4'!I45</f>
        <v>0</v>
      </c>
    </row>
    <row r="46" spans="1:17" x14ac:dyDescent="0.25">
      <c r="A46" s="6">
        <f>'Tableau demande'!A46</f>
        <v>0</v>
      </c>
      <c r="B46" s="92">
        <f>'Tableau demande'!B46</f>
        <v>0</v>
      </c>
      <c r="C46" s="35">
        <f>'Tableau demande'!C46</f>
        <v>0</v>
      </c>
      <c r="D46" s="6" t="str">
        <f>'Tableau demande'!D46</f>
        <v/>
      </c>
      <c r="E46" s="6">
        <f>'Tableau demande'!E46</f>
        <v>0</v>
      </c>
      <c r="F46" s="93" t="str">
        <f>'Tableau demande'!F46</f>
        <v/>
      </c>
      <c r="G46" s="147">
        <f>'Tableau demande'!J46</f>
        <v>0</v>
      </c>
      <c r="H46" s="150">
        <f>'Tableau demande'!K46</f>
        <v>0</v>
      </c>
      <c r="I46" s="150">
        <f>'Tableau demande'!L46</f>
        <v>0</v>
      </c>
      <c r="J46" s="150">
        <f>'Tableau demande'!M46</f>
        <v>0</v>
      </c>
      <c r="K46" s="150">
        <f>'Tableau demande'!N46</f>
        <v>0</v>
      </c>
      <c r="L46" s="150">
        <f>'Tableau demande'!O46</f>
        <v>0</v>
      </c>
      <c r="M46" s="150">
        <f>'Tableau demande'!P46</f>
        <v>0</v>
      </c>
      <c r="N46" s="151">
        <f>'Tableau demande'!Q46</f>
        <v>0</v>
      </c>
      <c r="O46" s="90" t="str">
        <f t="shared" si="0"/>
        <v/>
      </c>
      <c r="P46" s="156" t="str">
        <f>IFERROR('RA n+4'!H46*$C$1,"")</f>
        <v/>
      </c>
      <c r="Q46" s="170">
        <f>'RA n+4'!I46</f>
        <v>0</v>
      </c>
    </row>
    <row r="47" spans="1:17" x14ac:dyDescent="0.25">
      <c r="A47" s="6">
        <f>'Tableau demande'!A47</f>
        <v>0</v>
      </c>
      <c r="B47" s="92">
        <f>'Tableau demande'!B47</f>
        <v>0</v>
      </c>
      <c r="C47" s="35">
        <f>'Tableau demande'!C47</f>
        <v>0</v>
      </c>
      <c r="D47" s="6" t="str">
        <f>'Tableau demande'!D47</f>
        <v/>
      </c>
      <c r="E47" s="6">
        <f>'Tableau demande'!E47</f>
        <v>0</v>
      </c>
      <c r="F47" s="93" t="str">
        <f>'Tableau demande'!F47</f>
        <v/>
      </c>
      <c r="G47" s="147">
        <f>'Tableau demande'!J47</f>
        <v>0</v>
      </c>
      <c r="H47" s="150">
        <f>'Tableau demande'!K47</f>
        <v>0</v>
      </c>
      <c r="I47" s="150">
        <f>'Tableau demande'!L47</f>
        <v>0</v>
      </c>
      <c r="J47" s="150">
        <f>'Tableau demande'!M47</f>
        <v>0</v>
      </c>
      <c r="K47" s="150">
        <f>'Tableau demande'!N47</f>
        <v>0</v>
      </c>
      <c r="L47" s="150">
        <f>'Tableau demande'!O47</f>
        <v>0</v>
      </c>
      <c r="M47" s="150">
        <f>'Tableau demande'!P47</f>
        <v>0</v>
      </c>
      <c r="N47" s="151">
        <f>'Tableau demande'!Q47</f>
        <v>0</v>
      </c>
      <c r="O47" s="90" t="str">
        <f t="shared" si="0"/>
        <v/>
      </c>
      <c r="P47" s="156" t="str">
        <f>IFERROR('RA n+4'!H47*$C$1,"")</f>
        <v/>
      </c>
      <c r="Q47" s="170">
        <f>'RA n+4'!I47</f>
        <v>0</v>
      </c>
    </row>
    <row r="48" spans="1:17" x14ac:dyDescent="0.25">
      <c r="A48" s="6">
        <f>'Tableau demande'!A48</f>
        <v>0</v>
      </c>
      <c r="B48" s="92">
        <f>'Tableau demande'!B48</f>
        <v>0</v>
      </c>
      <c r="C48" s="35">
        <f>'Tableau demande'!C48</f>
        <v>0</v>
      </c>
      <c r="D48" s="6" t="str">
        <f>'Tableau demande'!D48</f>
        <v/>
      </c>
      <c r="E48" s="6">
        <f>'Tableau demande'!E48</f>
        <v>0</v>
      </c>
      <c r="F48" s="93" t="str">
        <f>'Tableau demande'!F48</f>
        <v/>
      </c>
      <c r="G48" s="147">
        <f>'Tableau demande'!J48</f>
        <v>0</v>
      </c>
      <c r="H48" s="150">
        <f>'Tableau demande'!K48</f>
        <v>0</v>
      </c>
      <c r="I48" s="150">
        <f>'Tableau demande'!L48</f>
        <v>0</v>
      </c>
      <c r="J48" s="150">
        <f>'Tableau demande'!M48</f>
        <v>0</v>
      </c>
      <c r="K48" s="150">
        <f>'Tableau demande'!N48</f>
        <v>0</v>
      </c>
      <c r="L48" s="150">
        <f>'Tableau demande'!O48</f>
        <v>0</v>
      </c>
      <c r="M48" s="150">
        <f>'Tableau demande'!P48</f>
        <v>0</v>
      </c>
      <c r="N48" s="151">
        <f>'Tableau demande'!Q48</f>
        <v>0</v>
      </c>
      <c r="O48" s="90" t="str">
        <f t="shared" si="0"/>
        <v/>
      </c>
      <c r="P48" s="156" t="str">
        <f>IFERROR('RA n+4'!H48*$C$1,"")</f>
        <v/>
      </c>
      <c r="Q48" s="170">
        <f>'RA n+4'!I48</f>
        <v>0</v>
      </c>
    </row>
    <row r="49" spans="1:17" x14ac:dyDescent="0.25">
      <c r="A49" s="6">
        <f>'Tableau demande'!A49</f>
        <v>0</v>
      </c>
      <c r="B49" s="92">
        <f>'Tableau demande'!B49</f>
        <v>0</v>
      </c>
      <c r="C49" s="35">
        <f>'Tableau demande'!C49</f>
        <v>0</v>
      </c>
      <c r="D49" s="6" t="str">
        <f>'Tableau demande'!D49</f>
        <v/>
      </c>
      <c r="E49" s="6">
        <f>'Tableau demande'!E49</f>
        <v>0</v>
      </c>
      <c r="F49" s="93" t="str">
        <f>'Tableau demande'!F49</f>
        <v/>
      </c>
      <c r="G49" s="147">
        <f>'Tableau demande'!J49</f>
        <v>0</v>
      </c>
      <c r="H49" s="150">
        <f>'Tableau demande'!K49</f>
        <v>0</v>
      </c>
      <c r="I49" s="150">
        <f>'Tableau demande'!L49</f>
        <v>0</v>
      </c>
      <c r="J49" s="150">
        <f>'Tableau demande'!M49</f>
        <v>0</v>
      </c>
      <c r="K49" s="150">
        <f>'Tableau demande'!N49</f>
        <v>0</v>
      </c>
      <c r="L49" s="150">
        <f>'Tableau demande'!O49</f>
        <v>0</v>
      </c>
      <c r="M49" s="150">
        <f>'Tableau demande'!P49</f>
        <v>0</v>
      </c>
      <c r="N49" s="151">
        <f>'Tableau demande'!Q49</f>
        <v>0</v>
      </c>
      <c r="O49" s="90" t="str">
        <f t="shared" si="0"/>
        <v/>
      </c>
      <c r="P49" s="156" t="str">
        <f>IFERROR('RA n+4'!H49*$C$1,"")</f>
        <v/>
      </c>
      <c r="Q49" s="170">
        <f>'RA n+4'!I49</f>
        <v>0</v>
      </c>
    </row>
    <row r="50" spans="1:17" x14ac:dyDescent="0.25">
      <c r="A50" s="6">
        <f>'Tableau demande'!A50</f>
        <v>0</v>
      </c>
      <c r="B50" s="92">
        <f>'Tableau demande'!B50</f>
        <v>0</v>
      </c>
      <c r="C50" s="35">
        <f>'Tableau demande'!C50</f>
        <v>0</v>
      </c>
      <c r="D50" s="6" t="str">
        <f>'Tableau demande'!D50</f>
        <v/>
      </c>
      <c r="E50" s="6">
        <f>'Tableau demande'!E50</f>
        <v>0</v>
      </c>
      <c r="F50" s="93" t="str">
        <f>'Tableau demande'!F50</f>
        <v/>
      </c>
      <c r="G50" s="147">
        <f>'Tableau demande'!J50</f>
        <v>0</v>
      </c>
      <c r="H50" s="150">
        <f>'Tableau demande'!K50</f>
        <v>0</v>
      </c>
      <c r="I50" s="150">
        <f>'Tableau demande'!L50</f>
        <v>0</v>
      </c>
      <c r="J50" s="150">
        <f>'Tableau demande'!M50</f>
        <v>0</v>
      </c>
      <c r="K50" s="150">
        <f>'Tableau demande'!N50</f>
        <v>0</v>
      </c>
      <c r="L50" s="150">
        <f>'Tableau demande'!O50</f>
        <v>0</v>
      </c>
      <c r="M50" s="150">
        <f>'Tableau demande'!P50</f>
        <v>0</v>
      </c>
      <c r="N50" s="151">
        <f>'Tableau demande'!Q50</f>
        <v>0</v>
      </c>
      <c r="O50" s="90" t="str">
        <f t="shared" si="0"/>
        <v/>
      </c>
      <c r="P50" s="156" t="str">
        <f>IFERROR('RA n+4'!H50*$C$1,"")</f>
        <v/>
      </c>
      <c r="Q50" s="170">
        <f>'RA n+4'!I50</f>
        <v>0</v>
      </c>
    </row>
    <row r="51" spans="1:17" x14ac:dyDescent="0.25">
      <c r="A51" s="6">
        <f>'Tableau demande'!A51</f>
        <v>0</v>
      </c>
      <c r="B51" s="92">
        <f>'Tableau demande'!B51</f>
        <v>0</v>
      </c>
      <c r="C51" s="35">
        <f>'Tableau demande'!C51</f>
        <v>0</v>
      </c>
      <c r="D51" s="6" t="str">
        <f>'Tableau demande'!D51</f>
        <v/>
      </c>
      <c r="E51" s="6">
        <f>'Tableau demande'!E51</f>
        <v>0</v>
      </c>
      <c r="F51" s="93" t="str">
        <f>'Tableau demande'!F51</f>
        <v/>
      </c>
      <c r="G51" s="147">
        <f>'Tableau demande'!J51</f>
        <v>0</v>
      </c>
      <c r="H51" s="150">
        <f>'Tableau demande'!K51</f>
        <v>0</v>
      </c>
      <c r="I51" s="150">
        <f>'Tableau demande'!L51</f>
        <v>0</v>
      </c>
      <c r="J51" s="150">
        <f>'Tableau demande'!M51</f>
        <v>0</v>
      </c>
      <c r="K51" s="150">
        <f>'Tableau demande'!N51</f>
        <v>0</v>
      </c>
      <c r="L51" s="150">
        <f>'Tableau demande'!O51</f>
        <v>0</v>
      </c>
      <c r="M51" s="150">
        <f>'Tableau demande'!P51</f>
        <v>0</v>
      </c>
      <c r="N51" s="151">
        <f>'Tableau demande'!Q51</f>
        <v>0</v>
      </c>
      <c r="O51" s="90" t="str">
        <f t="shared" si="0"/>
        <v/>
      </c>
      <c r="P51" s="156" t="str">
        <f>IFERROR('RA n+4'!H51*$C$1,"")</f>
        <v/>
      </c>
      <c r="Q51" s="170">
        <f>'RA n+4'!I51</f>
        <v>0</v>
      </c>
    </row>
    <row r="52" spans="1:17" x14ac:dyDescent="0.25">
      <c r="A52" s="6">
        <f>'Tableau demande'!A52</f>
        <v>0</v>
      </c>
      <c r="B52" s="92">
        <f>'Tableau demande'!B52</f>
        <v>0</v>
      </c>
      <c r="C52" s="35">
        <f>'Tableau demande'!C52</f>
        <v>0</v>
      </c>
      <c r="D52" s="6" t="str">
        <f>'Tableau demande'!D52</f>
        <v/>
      </c>
      <c r="E52" s="6">
        <f>'Tableau demande'!E52</f>
        <v>0</v>
      </c>
      <c r="F52" s="93" t="str">
        <f>'Tableau demande'!F52</f>
        <v/>
      </c>
      <c r="G52" s="147">
        <f>'Tableau demande'!J52</f>
        <v>0</v>
      </c>
      <c r="H52" s="150">
        <f>'Tableau demande'!K52</f>
        <v>0</v>
      </c>
      <c r="I52" s="150">
        <f>'Tableau demande'!L52</f>
        <v>0</v>
      </c>
      <c r="J52" s="150">
        <f>'Tableau demande'!M52</f>
        <v>0</v>
      </c>
      <c r="K52" s="150">
        <f>'Tableau demande'!N52</f>
        <v>0</v>
      </c>
      <c r="L52" s="150">
        <f>'Tableau demande'!O52</f>
        <v>0</v>
      </c>
      <c r="M52" s="150">
        <f>'Tableau demande'!P52</f>
        <v>0</v>
      </c>
      <c r="N52" s="151">
        <f>'Tableau demande'!Q52</f>
        <v>0</v>
      </c>
      <c r="O52" s="90" t="str">
        <f t="shared" si="0"/>
        <v/>
      </c>
      <c r="P52" s="156" t="str">
        <f>IFERROR('RA n+4'!H52*$C$1,"")</f>
        <v/>
      </c>
      <c r="Q52" s="170">
        <f>'RA n+4'!I52</f>
        <v>0</v>
      </c>
    </row>
    <row r="53" spans="1:17" x14ac:dyDescent="0.25">
      <c r="A53" s="6">
        <f>'Tableau demande'!A53</f>
        <v>0</v>
      </c>
      <c r="B53" s="92">
        <f>'Tableau demande'!B53</f>
        <v>0</v>
      </c>
      <c r="C53" s="35">
        <f>'Tableau demande'!C53</f>
        <v>0</v>
      </c>
      <c r="D53" s="6" t="str">
        <f>'Tableau demande'!D53</f>
        <v/>
      </c>
      <c r="E53" s="6">
        <f>'Tableau demande'!E53</f>
        <v>0</v>
      </c>
      <c r="F53" s="93" t="str">
        <f>'Tableau demande'!F53</f>
        <v/>
      </c>
      <c r="G53" s="147">
        <f>'Tableau demande'!J53</f>
        <v>0</v>
      </c>
      <c r="H53" s="150">
        <f>'Tableau demande'!K53</f>
        <v>0</v>
      </c>
      <c r="I53" s="150">
        <f>'Tableau demande'!L53</f>
        <v>0</v>
      </c>
      <c r="J53" s="150">
        <f>'Tableau demande'!M53</f>
        <v>0</v>
      </c>
      <c r="K53" s="150">
        <f>'Tableau demande'!N53</f>
        <v>0</v>
      </c>
      <c r="L53" s="150">
        <f>'Tableau demande'!O53</f>
        <v>0</v>
      </c>
      <c r="M53" s="150">
        <f>'Tableau demande'!P53</f>
        <v>0</v>
      </c>
      <c r="N53" s="151">
        <f>'Tableau demande'!Q53</f>
        <v>0</v>
      </c>
      <c r="O53" s="90" t="str">
        <f t="shared" si="0"/>
        <v/>
      </c>
      <c r="P53" s="156" t="str">
        <f>IFERROR('RA n+4'!H53*$C$1,"")</f>
        <v/>
      </c>
      <c r="Q53" s="170">
        <f>'RA n+4'!I53</f>
        <v>0</v>
      </c>
    </row>
    <row r="54" spans="1:17" x14ac:dyDescent="0.25">
      <c r="A54" s="6">
        <f>'Tableau demande'!A54</f>
        <v>0</v>
      </c>
      <c r="B54" s="92">
        <f>'Tableau demande'!B54</f>
        <v>0</v>
      </c>
      <c r="C54" s="35">
        <f>'Tableau demande'!C54</f>
        <v>0</v>
      </c>
      <c r="D54" s="6" t="str">
        <f>'Tableau demande'!D54</f>
        <v/>
      </c>
      <c r="E54" s="6">
        <f>'Tableau demande'!E54</f>
        <v>0</v>
      </c>
      <c r="F54" s="93" t="str">
        <f>'Tableau demande'!F54</f>
        <v/>
      </c>
      <c r="G54" s="147">
        <f>'Tableau demande'!J54</f>
        <v>0</v>
      </c>
      <c r="H54" s="150">
        <f>'Tableau demande'!K54</f>
        <v>0</v>
      </c>
      <c r="I54" s="150">
        <f>'Tableau demande'!L54</f>
        <v>0</v>
      </c>
      <c r="J54" s="150">
        <f>'Tableau demande'!M54</f>
        <v>0</v>
      </c>
      <c r="K54" s="150">
        <f>'Tableau demande'!N54</f>
        <v>0</v>
      </c>
      <c r="L54" s="150">
        <f>'Tableau demande'!O54</f>
        <v>0</v>
      </c>
      <c r="M54" s="150">
        <f>'Tableau demande'!P54</f>
        <v>0</v>
      </c>
      <c r="N54" s="151">
        <f>'Tableau demande'!Q54</f>
        <v>0</v>
      </c>
      <c r="O54" s="90" t="str">
        <f t="shared" si="0"/>
        <v/>
      </c>
      <c r="P54" s="156" t="str">
        <f>IFERROR('RA n+4'!H54*$C$1,"")</f>
        <v/>
      </c>
      <c r="Q54" s="170">
        <f>'RA n+4'!I54</f>
        <v>0</v>
      </c>
    </row>
    <row r="55" spans="1:17" x14ac:dyDescent="0.25">
      <c r="A55" s="6">
        <f>'Tableau demande'!A55</f>
        <v>0</v>
      </c>
      <c r="B55" s="92">
        <f>'Tableau demande'!B55</f>
        <v>0</v>
      </c>
      <c r="C55" s="35">
        <f>'Tableau demande'!C55</f>
        <v>0</v>
      </c>
      <c r="D55" s="6" t="str">
        <f>'Tableau demande'!D55</f>
        <v/>
      </c>
      <c r="E55" s="6">
        <f>'Tableau demande'!E55</f>
        <v>0</v>
      </c>
      <c r="F55" s="93" t="str">
        <f>'Tableau demande'!F55</f>
        <v/>
      </c>
      <c r="G55" s="147">
        <f>'Tableau demande'!J55</f>
        <v>0</v>
      </c>
      <c r="H55" s="150">
        <f>'Tableau demande'!K55</f>
        <v>0</v>
      </c>
      <c r="I55" s="150">
        <f>'Tableau demande'!L55</f>
        <v>0</v>
      </c>
      <c r="J55" s="150">
        <f>'Tableau demande'!M55</f>
        <v>0</v>
      </c>
      <c r="K55" s="150">
        <f>'Tableau demande'!N55</f>
        <v>0</v>
      </c>
      <c r="L55" s="150">
        <f>'Tableau demande'!O55</f>
        <v>0</v>
      </c>
      <c r="M55" s="150">
        <f>'Tableau demande'!P55</f>
        <v>0</v>
      </c>
      <c r="N55" s="151">
        <f>'Tableau demande'!Q55</f>
        <v>0</v>
      </c>
      <c r="O55" s="90" t="str">
        <f t="shared" si="0"/>
        <v/>
      </c>
      <c r="P55" s="156" t="str">
        <f>IFERROR('RA n+4'!H55*$C$1,"")</f>
        <v/>
      </c>
      <c r="Q55" s="170">
        <f>'RA n+4'!I55</f>
        <v>0</v>
      </c>
    </row>
    <row r="56" spans="1:17" x14ac:dyDescent="0.25">
      <c r="A56" s="6">
        <f>'Tableau demande'!A56</f>
        <v>0</v>
      </c>
      <c r="B56" s="92">
        <f>'Tableau demande'!B56</f>
        <v>0</v>
      </c>
      <c r="C56" s="35">
        <f>'Tableau demande'!C56</f>
        <v>0</v>
      </c>
      <c r="D56" s="6" t="str">
        <f>'Tableau demande'!D56</f>
        <v/>
      </c>
      <c r="E56" s="6">
        <f>'Tableau demande'!E56</f>
        <v>0</v>
      </c>
      <c r="F56" s="93" t="str">
        <f>'Tableau demande'!F56</f>
        <v/>
      </c>
      <c r="G56" s="147">
        <f>'Tableau demande'!J56</f>
        <v>0</v>
      </c>
      <c r="H56" s="150">
        <f>'Tableau demande'!K56</f>
        <v>0</v>
      </c>
      <c r="I56" s="150">
        <f>'Tableau demande'!L56</f>
        <v>0</v>
      </c>
      <c r="J56" s="150">
        <f>'Tableau demande'!M56</f>
        <v>0</v>
      </c>
      <c r="K56" s="150">
        <f>'Tableau demande'!N56</f>
        <v>0</v>
      </c>
      <c r="L56" s="150">
        <f>'Tableau demande'!O56</f>
        <v>0</v>
      </c>
      <c r="M56" s="150">
        <f>'Tableau demande'!P56</f>
        <v>0</v>
      </c>
      <c r="N56" s="151">
        <f>'Tableau demande'!Q56</f>
        <v>0</v>
      </c>
      <c r="O56" s="90" t="str">
        <f t="shared" si="0"/>
        <v/>
      </c>
      <c r="P56" s="156" t="str">
        <f>IFERROR('RA n+4'!H56*$C$1,"")</f>
        <v/>
      </c>
      <c r="Q56" s="170">
        <f>'RA n+4'!I56</f>
        <v>0</v>
      </c>
    </row>
    <row r="57" spans="1:17" x14ac:dyDescent="0.25">
      <c r="A57" s="6">
        <f>'Tableau demande'!A57</f>
        <v>0</v>
      </c>
      <c r="B57" s="92">
        <f>'Tableau demande'!B57</f>
        <v>0</v>
      </c>
      <c r="C57" s="35">
        <f>'Tableau demande'!C57</f>
        <v>0</v>
      </c>
      <c r="D57" s="6" t="str">
        <f>'Tableau demande'!D57</f>
        <v/>
      </c>
      <c r="E57" s="6">
        <f>'Tableau demande'!E57</f>
        <v>0</v>
      </c>
      <c r="F57" s="93" t="str">
        <f>'Tableau demande'!F57</f>
        <v/>
      </c>
      <c r="G57" s="147">
        <f>'Tableau demande'!J57</f>
        <v>0</v>
      </c>
      <c r="H57" s="150">
        <f>'Tableau demande'!K57</f>
        <v>0</v>
      </c>
      <c r="I57" s="150">
        <f>'Tableau demande'!L57</f>
        <v>0</v>
      </c>
      <c r="J57" s="150">
        <f>'Tableau demande'!M57</f>
        <v>0</v>
      </c>
      <c r="K57" s="150">
        <f>'Tableau demande'!N57</f>
        <v>0</v>
      </c>
      <c r="L57" s="150">
        <f>'Tableau demande'!O57</f>
        <v>0</v>
      </c>
      <c r="M57" s="150">
        <f>'Tableau demande'!P57</f>
        <v>0</v>
      </c>
      <c r="N57" s="151">
        <f>'Tableau demande'!Q57</f>
        <v>0</v>
      </c>
      <c r="O57" s="90" t="str">
        <f t="shared" si="0"/>
        <v/>
      </c>
      <c r="P57" s="156" t="str">
        <f>IFERROR('RA n+4'!H57*$C$1,"")</f>
        <v/>
      </c>
      <c r="Q57" s="170">
        <f>'RA n+4'!I57</f>
        <v>0</v>
      </c>
    </row>
    <row r="58" spans="1:17" x14ac:dyDescent="0.25">
      <c r="A58" s="6">
        <f>'Tableau demande'!A58</f>
        <v>0</v>
      </c>
      <c r="B58" s="92">
        <f>'Tableau demande'!B58</f>
        <v>0</v>
      </c>
      <c r="C58" s="35">
        <f>'Tableau demande'!C58</f>
        <v>0</v>
      </c>
      <c r="D58" s="6" t="str">
        <f>'Tableau demande'!D58</f>
        <v/>
      </c>
      <c r="E58" s="6">
        <f>'Tableau demande'!E58</f>
        <v>0</v>
      </c>
      <c r="F58" s="93" t="str">
        <f>'Tableau demande'!F58</f>
        <v/>
      </c>
      <c r="G58" s="147">
        <f>'Tableau demande'!J58</f>
        <v>0</v>
      </c>
      <c r="H58" s="150">
        <f>'Tableau demande'!K58</f>
        <v>0</v>
      </c>
      <c r="I58" s="150">
        <f>'Tableau demande'!L58</f>
        <v>0</v>
      </c>
      <c r="J58" s="150">
        <f>'Tableau demande'!M58</f>
        <v>0</v>
      </c>
      <c r="K58" s="150">
        <f>'Tableau demande'!N58</f>
        <v>0</v>
      </c>
      <c r="L58" s="150">
        <f>'Tableau demande'!O58</f>
        <v>0</v>
      </c>
      <c r="M58" s="150">
        <f>'Tableau demande'!P58</f>
        <v>0</v>
      </c>
      <c r="N58" s="151">
        <f>'Tableau demande'!Q58</f>
        <v>0</v>
      </c>
      <c r="O58" s="90" t="str">
        <f t="shared" si="0"/>
        <v/>
      </c>
      <c r="P58" s="156" t="str">
        <f>IFERROR('RA n+4'!H58*$C$1,"")</f>
        <v/>
      </c>
      <c r="Q58" s="170">
        <f>'RA n+4'!I58</f>
        <v>0</v>
      </c>
    </row>
    <row r="59" spans="1:17" x14ac:dyDescent="0.25">
      <c r="A59" s="6">
        <f>'Tableau demande'!A59</f>
        <v>0</v>
      </c>
      <c r="B59" s="92">
        <f>'Tableau demande'!B59</f>
        <v>0</v>
      </c>
      <c r="C59" s="35">
        <f>'Tableau demande'!C59</f>
        <v>0</v>
      </c>
      <c r="D59" s="6" t="str">
        <f>'Tableau demande'!D59</f>
        <v/>
      </c>
      <c r="E59" s="6">
        <f>'Tableau demande'!E59</f>
        <v>0</v>
      </c>
      <c r="F59" s="93" t="str">
        <f>'Tableau demande'!F59</f>
        <v/>
      </c>
      <c r="G59" s="147">
        <f>'Tableau demande'!J59</f>
        <v>0</v>
      </c>
      <c r="H59" s="150">
        <f>'Tableau demande'!K59</f>
        <v>0</v>
      </c>
      <c r="I59" s="150">
        <f>'Tableau demande'!L59</f>
        <v>0</v>
      </c>
      <c r="J59" s="150">
        <f>'Tableau demande'!M59</f>
        <v>0</v>
      </c>
      <c r="K59" s="150">
        <f>'Tableau demande'!N59</f>
        <v>0</v>
      </c>
      <c r="L59" s="150">
        <f>'Tableau demande'!O59</f>
        <v>0</v>
      </c>
      <c r="M59" s="150">
        <f>'Tableau demande'!P59</f>
        <v>0</v>
      </c>
      <c r="N59" s="151">
        <f>'Tableau demande'!Q59</f>
        <v>0</v>
      </c>
      <c r="O59" s="90" t="str">
        <f t="shared" si="0"/>
        <v/>
      </c>
      <c r="P59" s="156" t="str">
        <f>IFERROR('RA n+4'!H59*$C$1,"")</f>
        <v/>
      </c>
      <c r="Q59" s="170">
        <f>'RA n+4'!I59</f>
        <v>0</v>
      </c>
    </row>
    <row r="60" spans="1:17" ht="16.5" thickBot="1" x14ac:dyDescent="0.3">
      <c r="A60" s="100">
        <f>'Tableau demande'!A60</f>
        <v>0</v>
      </c>
      <c r="B60" s="101">
        <f>'Tableau demande'!B60</f>
        <v>0</v>
      </c>
      <c r="C60" s="89">
        <f>'Tableau demande'!C60</f>
        <v>0</v>
      </c>
      <c r="D60" s="100" t="str">
        <f>'Tableau demande'!D60</f>
        <v/>
      </c>
      <c r="E60" s="100">
        <f>'Tableau demande'!E60</f>
        <v>0</v>
      </c>
      <c r="F60" s="102" t="str">
        <f>'Tableau demande'!F60</f>
        <v/>
      </c>
      <c r="G60" s="152">
        <f>'Tableau demande'!J60</f>
        <v>0</v>
      </c>
      <c r="H60" s="153">
        <f>'Tableau demande'!K60</f>
        <v>0</v>
      </c>
      <c r="I60" s="153">
        <f>'Tableau demande'!L60</f>
        <v>0</v>
      </c>
      <c r="J60" s="153">
        <f>'Tableau demande'!M60</f>
        <v>0</v>
      </c>
      <c r="K60" s="153">
        <f>'Tableau demande'!N60</f>
        <v>0</v>
      </c>
      <c r="L60" s="153">
        <f>'Tableau demande'!O60</f>
        <v>0</v>
      </c>
      <c r="M60" s="153">
        <f>'Tableau demande'!P60</f>
        <v>0</v>
      </c>
      <c r="N60" s="154">
        <f>'Tableau demande'!Q60</f>
        <v>0</v>
      </c>
      <c r="O60" s="344" t="str">
        <f t="shared" si="0"/>
        <v/>
      </c>
      <c r="P60" s="345" t="str">
        <f>IFERROR('RA n+4'!H60*$C$1,"")</f>
        <v/>
      </c>
      <c r="Q60" s="171">
        <f>'RA n+4'!I60</f>
        <v>0</v>
      </c>
    </row>
    <row r="61" spans="1:17" ht="16.5" thickBot="1" x14ac:dyDescent="0.3">
      <c r="B61" s="98"/>
      <c r="C61" s="98"/>
      <c r="D61" s="98"/>
      <c r="E61" s="98"/>
      <c r="F61" s="98"/>
      <c r="G61" s="98"/>
      <c r="H61" s="98"/>
      <c r="I61" s="98"/>
      <c r="J61" s="98"/>
      <c r="K61" s="98"/>
      <c r="L61" s="98"/>
      <c r="M61" s="98"/>
      <c r="N61" s="98"/>
      <c r="O61" s="91">
        <f>SUM(O11:O60)</f>
        <v>0</v>
      </c>
      <c r="P61" s="28">
        <f t="shared" ref="P61:Q61" si="1">SUM(P11:P60)</f>
        <v>0</v>
      </c>
      <c r="Q61" s="28">
        <f t="shared" si="1"/>
        <v>0</v>
      </c>
    </row>
    <row r="67" spans="2:17" s="47" customFormat="1" x14ac:dyDescent="0.25">
      <c r="B67" s="46"/>
      <c r="C67" s="45"/>
      <c r="D67" s="46"/>
      <c r="E67" s="45"/>
      <c r="F67" s="45"/>
      <c r="G67" s="46"/>
      <c r="H67" s="46"/>
      <c r="I67" s="46"/>
      <c r="J67" s="46"/>
      <c r="K67" s="46"/>
      <c r="L67" s="46"/>
      <c r="M67" s="46"/>
      <c r="N67" s="46"/>
      <c r="O67" s="46"/>
      <c r="P67" s="46"/>
      <c r="Q67" s="46"/>
    </row>
    <row r="68" spans="2:17" s="47" customFormat="1" x14ac:dyDescent="0.25">
      <c r="B68" s="46"/>
      <c r="C68" s="45"/>
      <c r="D68" s="46"/>
      <c r="E68" s="45"/>
      <c r="F68" s="45"/>
      <c r="G68" s="46"/>
      <c r="H68" s="46"/>
      <c r="I68" s="46"/>
      <c r="J68" s="46"/>
      <c r="K68" s="46"/>
      <c r="L68" s="46"/>
      <c r="M68" s="46"/>
      <c r="N68" s="46"/>
      <c r="O68" s="46"/>
      <c r="P68" s="46"/>
      <c r="Q68" s="46"/>
    </row>
    <row r="69" spans="2:17" s="47" customFormat="1" x14ac:dyDescent="0.25">
      <c r="B69" s="46"/>
      <c r="C69" s="45"/>
      <c r="D69" s="46"/>
      <c r="E69" s="45"/>
      <c r="F69" s="45"/>
      <c r="G69" s="46"/>
      <c r="H69" s="46"/>
      <c r="I69" s="46"/>
      <c r="J69" s="46"/>
      <c r="K69" s="46"/>
      <c r="L69" s="46"/>
      <c r="M69" s="46"/>
      <c r="N69" s="46"/>
      <c r="O69" s="46"/>
      <c r="P69" s="46"/>
      <c r="Q69" s="46"/>
    </row>
    <row r="70" spans="2:17" s="47" customFormat="1" x14ac:dyDescent="0.25">
      <c r="B70" s="46"/>
      <c r="C70" s="45"/>
      <c r="D70" s="46"/>
      <c r="E70" s="45"/>
      <c r="F70" s="45"/>
      <c r="G70" s="46"/>
      <c r="H70" s="46"/>
      <c r="I70" s="46"/>
      <c r="J70" s="46"/>
      <c r="K70" s="46"/>
      <c r="L70" s="46"/>
      <c r="M70" s="46"/>
      <c r="N70" s="46"/>
      <c r="O70" s="46"/>
      <c r="P70" s="46"/>
      <c r="Q70" s="46"/>
    </row>
  </sheetData>
  <sheetProtection password="9ED5" sheet="1" objects="1" scenarios="1" formatCells="0" formatColumns="0" formatRows="0" insertHyperlinks="0" selectLockedCells="1" sort="0" autoFilter="0" pivotTables="0"/>
  <mergeCells count="2">
    <mergeCell ref="G9:N9"/>
    <mergeCell ref="O9:Q9"/>
  </mergeCells>
  <conditionalFormatting sqref="P5">
    <cfRule type="expression" dxfId="1" priority="4">
      <formula>$P$3&lt;&gt;""</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extLst>
    <ext xmlns:x14="http://schemas.microsoft.com/office/spreadsheetml/2009/9/main" uri="{78C0D931-6437-407d-A8EE-F0AAD7539E65}">
      <x14:conditionalFormattings>
        <x14:conditionalFormatting xmlns:xm="http://schemas.microsoft.com/office/excel/2006/main">
          <x14:cfRule type="cellIs" priority="2" operator="equal" id="{AAEF7524-8C28-487B-8A6D-5F74537E79DA}">
            <xm:f>'Appels de fonds'!$J$15</xm:f>
            <x14:dxf>
              <font>
                <color rgb="FF006100"/>
              </font>
              <fill>
                <patternFill>
                  <bgColor rgb="FFC6EFCE"/>
                </patternFill>
              </fill>
            </x14:dxf>
          </x14:cfRule>
          <xm:sqref>P61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M198"/>
  <sheetViews>
    <sheetView showGridLines="0" workbookViewId="0">
      <selection activeCell="L24" sqref="L24"/>
    </sheetView>
  </sheetViews>
  <sheetFormatPr baseColWidth="10" defaultColWidth="9.140625" defaultRowHeight="12.75" x14ac:dyDescent="0.2"/>
  <cols>
    <col min="1" max="1" width="22.28515625" style="264" customWidth="1"/>
    <col min="2" max="2" width="18.28515625" style="265" customWidth="1"/>
    <col min="3" max="16384" width="9.140625" style="264"/>
  </cols>
  <sheetData>
    <row r="1" spans="1:13" s="262" customFormat="1" ht="25.5" x14ac:dyDescent="0.2">
      <c r="A1" s="261" t="s">
        <v>442</v>
      </c>
      <c r="B1" s="261" t="s">
        <v>441</v>
      </c>
      <c r="D1" s="59" t="s">
        <v>8</v>
      </c>
      <c r="M1" s="263" t="s">
        <v>619</v>
      </c>
    </row>
    <row r="2" spans="1:13" x14ac:dyDescent="0.2">
      <c r="A2" s="264" t="s">
        <v>566</v>
      </c>
      <c r="B2" s="265">
        <v>625</v>
      </c>
      <c r="D2" s="266">
        <v>11110</v>
      </c>
      <c r="E2" s="267" t="s">
        <v>15</v>
      </c>
      <c r="M2" s="268" t="s">
        <v>686</v>
      </c>
    </row>
    <row r="3" spans="1:13" x14ac:dyDescent="0.2">
      <c r="A3" s="264" t="s">
        <v>461</v>
      </c>
      <c r="B3" s="265">
        <v>218</v>
      </c>
      <c r="D3" s="266">
        <v>11120</v>
      </c>
      <c r="E3" s="267" t="s">
        <v>17</v>
      </c>
      <c r="M3" s="264">
        <v>1</v>
      </c>
    </row>
    <row r="4" spans="1:13" x14ac:dyDescent="0.2">
      <c r="A4" s="264" t="s">
        <v>512</v>
      </c>
      <c r="B4" s="265">
        <v>298</v>
      </c>
      <c r="D4" s="266">
        <v>11130</v>
      </c>
      <c r="E4" s="267" t="s">
        <v>19</v>
      </c>
      <c r="M4" s="264">
        <v>2</v>
      </c>
    </row>
    <row r="5" spans="1:13" x14ac:dyDescent="0.2">
      <c r="A5" s="264" t="s">
        <v>449</v>
      </c>
      <c r="B5" s="265">
        <v>71</v>
      </c>
      <c r="D5" s="266">
        <v>11182</v>
      </c>
      <c r="E5" s="267" t="s">
        <v>21</v>
      </c>
    </row>
    <row r="6" spans="1:13" x14ac:dyDescent="0.2">
      <c r="A6" s="264" t="s">
        <v>455</v>
      </c>
      <c r="B6" s="265">
        <v>130</v>
      </c>
      <c r="D6" s="266">
        <v>11220</v>
      </c>
      <c r="E6" s="267" t="s">
        <v>24</v>
      </c>
      <c r="M6" s="269">
        <f ca="1">MONTH(NOW())</f>
        <v>12</v>
      </c>
    </row>
    <row r="7" spans="1:13" x14ac:dyDescent="0.2">
      <c r="A7" s="264" t="s">
        <v>547</v>
      </c>
      <c r="B7" s="265">
        <v>489</v>
      </c>
      <c r="D7" s="266">
        <v>11230</v>
      </c>
      <c r="E7" s="267" t="s">
        <v>26</v>
      </c>
      <c r="M7" s="269">
        <v>7</v>
      </c>
    </row>
    <row r="8" spans="1:13" x14ac:dyDescent="0.2">
      <c r="A8" s="264" t="s">
        <v>534</v>
      </c>
      <c r="B8" s="265">
        <v>389</v>
      </c>
      <c r="D8" s="266">
        <v>11240</v>
      </c>
      <c r="E8" s="267" t="s">
        <v>28</v>
      </c>
    </row>
    <row r="9" spans="1:13" x14ac:dyDescent="0.2">
      <c r="A9" s="264" t="s">
        <v>548</v>
      </c>
      <c r="B9" s="265">
        <v>498</v>
      </c>
      <c r="D9" s="266">
        <v>11320</v>
      </c>
      <c r="E9" s="267" t="s">
        <v>31</v>
      </c>
      <c r="M9" s="270"/>
    </row>
    <row r="10" spans="1:13" x14ac:dyDescent="0.2">
      <c r="A10" s="264" t="s">
        <v>462</v>
      </c>
      <c r="B10" s="265">
        <v>225</v>
      </c>
      <c r="D10" s="266">
        <v>11330</v>
      </c>
      <c r="E10" s="267" t="s">
        <v>33</v>
      </c>
    </row>
    <row r="11" spans="1:13" x14ac:dyDescent="0.2">
      <c r="A11" s="264" t="s">
        <v>525</v>
      </c>
      <c r="B11" s="265">
        <v>376</v>
      </c>
      <c r="D11" s="266">
        <v>11420</v>
      </c>
      <c r="E11" s="267" t="s">
        <v>36</v>
      </c>
    </row>
    <row r="12" spans="1:13" x14ac:dyDescent="0.2">
      <c r="A12" s="264" t="s">
        <v>526</v>
      </c>
      <c r="B12" s="265">
        <v>377</v>
      </c>
      <c r="D12" s="266">
        <v>11430</v>
      </c>
      <c r="E12" s="267" t="s">
        <v>38</v>
      </c>
    </row>
    <row r="13" spans="1:13" x14ac:dyDescent="0.2">
      <c r="A13" s="264" t="s">
        <v>535</v>
      </c>
      <c r="B13" s="265">
        <v>425</v>
      </c>
      <c r="D13" s="266">
        <v>12110</v>
      </c>
      <c r="E13" s="267" t="s">
        <v>42</v>
      </c>
    </row>
    <row r="14" spans="1:13" x14ac:dyDescent="0.2">
      <c r="A14" s="264" t="s">
        <v>557</v>
      </c>
      <c r="B14" s="265">
        <v>610</v>
      </c>
      <c r="D14" s="266">
        <v>12181</v>
      </c>
      <c r="E14" s="267" t="s">
        <v>44</v>
      </c>
    </row>
    <row r="15" spans="1:13" x14ac:dyDescent="0.2">
      <c r="A15" s="264" t="s">
        <v>565</v>
      </c>
      <c r="B15" s="265">
        <v>619</v>
      </c>
      <c r="D15" s="266">
        <v>12182</v>
      </c>
      <c r="E15" s="267" t="s">
        <v>46</v>
      </c>
    </row>
    <row r="16" spans="1:13" x14ac:dyDescent="0.2">
      <c r="A16" s="264" t="s">
        <v>576</v>
      </c>
      <c r="B16" s="265">
        <v>689</v>
      </c>
      <c r="D16" s="266">
        <v>12191</v>
      </c>
      <c r="E16" s="267" t="s">
        <v>48</v>
      </c>
    </row>
    <row r="17" spans="1:5" x14ac:dyDescent="0.2">
      <c r="A17" s="264" t="s">
        <v>575</v>
      </c>
      <c r="B17" s="265">
        <v>679</v>
      </c>
      <c r="D17" s="266">
        <v>12220</v>
      </c>
      <c r="E17" s="267" t="s">
        <v>51</v>
      </c>
    </row>
    <row r="18" spans="1:5" x14ac:dyDescent="0.2">
      <c r="A18" s="264" t="s">
        <v>589</v>
      </c>
      <c r="B18" s="265">
        <v>798</v>
      </c>
      <c r="D18" s="266">
        <v>12230</v>
      </c>
      <c r="E18" s="267" t="s">
        <v>53</v>
      </c>
    </row>
    <row r="19" spans="1:5" x14ac:dyDescent="0.2">
      <c r="A19" s="264" t="s">
        <v>558</v>
      </c>
      <c r="B19" s="265">
        <v>611</v>
      </c>
      <c r="D19" s="266">
        <v>12240</v>
      </c>
      <c r="E19" s="267" t="s">
        <v>55</v>
      </c>
    </row>
    <row r="20" spans="1:5" x14ac:dyDescent="0.2">
      <c r="A20" s="264" t="s">
        <v>574</v>
      </c>
      <c r="B20" s="265">
        <v>666</v>
      </c>
      <c r="D20" s="266">
        <v>12250</v>
      </c>
      <c r="E20" s="267" t="s">
        <v>57</v>
      </c>
    </row>
    <row r="21" spans="1:5" x14ac:dyDescent="0.2">
      <c r="A21" s="264" t="s">
        <v>451</v>
      </c>
      <c r="B21" s="265">
        <v>86</v>
      </c>
      <c r="D21" s="266">
        <v>12261</v>
      </c>
      <c r="E21" s="267" t="s">
        <v>59</v>
      </c>
    </row>
    <row r="22" spans="1:5" x14ac:dyDescent="0.2">
      <c r="A22" s="264" t="s">
        <v>520</v>
      </c>
      <c r="B22" s="265">
        <v>352</v>
      </c>
      <c r="D22" s="266">
        <v>12262</v>
      </c>
      <c r="E22" s="267" t="s">
        <v>61</v>
      </c>
    </row>
    <row r="23" spans="1:5" x14ac:dyDescent="0.2">
      <c r="A23" s="264" t="s">
        <v>472</v>
      </c>
      <c r="B23" s="265">
        <v>236</v>
      </c>
      <c r="D23" s="266">
        <v>12263</v>
      </c>
      <c r="E23" s="267" t="s">
        <v>63</v>
      </c>
    </row>
    <row r="24" spans="1:5" x14ac:dyDescent="0.2">
      <c r="A24" s="264" t="s">
        <v>567</v>
      </c>
      <c r="B24" s="265">
        <v>630</v>
      </c>
      <c r="D24" s="266">
        <v>12281</v>
      </c>
      <c r="E24" s="267" t="s">
        <v>65</v>
      </c>
    </row>
    <row r="25" spans="1:5" x14ac:dyDescent="0.2">
      <c r="A25" s="264" t="s">
        <v>536</v>
      </c>
      <c r="B25" s="265">
        <v>428</v>
      </c>
      <c r="D25" s="266">
        <v>13010</v>
      </c>
      <c r="E25" s="267" t="s">
        <v>68</v>
      </c>
    </row>
    <row r="26" spans="1:5" x14ac:dyDescent="0.2">
      <c r="A26" s="264" t="s">
        <v>446</v>
      </c>
      <c r="B26" s="265">
        <v>64</v>
      </c>
      <c r="D26" s="266">
        <v>13020</v>
      </c>
      <c r="E26" s="267" t="s">
        <v>70</v>
      </c>
    </row>
    <row r="27" spans="1:5" x14ac:dyDescent="0.2">
      <c r="A27" s="264" t="s">
        <v>463</v>
      </c>
      <c r="B27" s="265">
        <v>227</v>
      </c>
      <c r="D27" s="266">
        <v>13030</v>
      </c>
      <c r="E27" s="267" t="s">
        <v>72</v>
      </c>
    </row>
    <row r="28" spans="1:5" x14ac:dyDescent="0.2">
      <c r="A28" s="264" t="s">
        <v>537</v>
      </c>
      <c r="B28" s="265">
        <v>431</v>
      </c>
      <c r="D28" s="266">
        <v>13040</v>
      </c>
      <c r="E28" s="267" t="s">
        <v>74</v>
      </c>
    </row>
    <row r="29" spans="1:5" x14ac:dyDescent="0.2">
      <c r="A29" s="264" t="s">
        <v>509</v>
      </c>
      <c r="B29" s="265">
        <v>287</v>
      </c>
      <c r="D29" s="266">
        <v>13081</v>
      </c>
      <c r="E29" s="267" t="s">
        <v>76</v>
      </c>
    </row>
    <row r="30" spans="1:5" x14ac:dyDescent="0.2">
      <c r="A30" s="264" t="s">
        <v>464</v>
      </c>
      <c r="B30" s="265">
        <v>228</v>
      </c>
      <c r="D30" s="266">
        <v>14010</v>
      </c>
      <c r="E30" s="267" t="s">
        <v>79</v>
      </c>
    </row>
    <row r="31" spans="1:5" x14ac:dyDescent="0.2">
      <c r="A31" s="264" t="s">
        <v>577</v>
      </c>
      <c r="B31" s="265">
        <v>728</v>
      </c>
      <c r="D31" s="266">
        <v>14015</v>
      </c>
      <c r="E31" s="267" t="s">
        <v>81</v>
      </c>
    </row>
    <row r="32" spans="1:5" x14ac:dyDescent="0.2">
      <c r="A32" s="264" t="s">
        <v>465</v>
      </c>
      <c r="B32" s="265">
        <v>229</v>
      </c>
      <c r="D32" s="266">
        <v>14020</v>
      </c>
      <c r="E32" s="267" t="s">
        <v>83</v>
      </c>
    </row>
    <row r="33" spans="1:5" x14ac:dyDescent="0.2">
      <c r="A33" s="264" t="s">
        <v>466</v>
      </c>
      <c r="B33" s="265">
        <v>230</v>
      </c>
      <c r="D33" s="266">
        <v>14021</v>
      </c>
      <c r="E33" s="267" t="s">
        <v>85</v>
      </c>
    </row>
    <row r="34" spans="1:5" x14ac:dyDescent="0.2">
      <c r="A34" s="264" t="s">
        <v>467</v>
      </c>
      <c r="B34" s="265">
        <v>231</v>
      </c>
      <c r="D34" s="266">
        <v>14022</v>
      </c>
      <c r="E34" s="267" t="s">
        <v>87</v>
      </c>
    </row>
    <row r="35" spans="1:5" x14ac:dyDescent="0.2">
      <c r="A35" s="264" t="s">
        <v>538</v>
      </c>
      <c r="B35" s="265">
        <v>434</v>
      </c>
      <c r="D35" s="266">
        <v>14030</v>
      </c>
      <c r="E35" s="267" t="s">
        <v>89</v>
      </c>
    </row>
    <row r="36" spans="1:5" x14ac:dyDescent="0.2">
      <c r="A36" s="264" t="s">
        <v>578</v>
      </c>
      <c r="B36" s="265">
        <v>730</v>
      </c>
      <c r="D36" s="266">
        <v>14031</v>
      </c>
      <c r="E36" s="267" t="s">
        <v>91</v>
      </c>
    </row>
    <row r="37" spans="1:5" x14ac:dyDescent="0.2">
      <c r="A37" s="264" t="s">
        <v>552</v>
      </c>
      <c r="B37" s="265">
        <v>550</v>
      </c>
      <c r="D37" s="266">
        <v>14032</v>
      </c>
      <c r="E37" s="267" t="s">
        <v>93</v>
      </c>
    </row>
    <row r="38" spans="1:5" x14ac:dyDescent="0.2">
      <c r="A38" s="264" t="s">
        <v>539</v>
      </c>
      <c r="B38" s="265">
        <v>437</v>
      </c>
      <c r="D38" s="266">
        <v>14040</v>
      </c>
      <c r="E38" s="267" t="s">
        <v>95</v>
      </c>
    </row>
    <row r="39" spans="1:5" x14ac:dyDescent="0.2">
      <c r="A39" s="264" t="s">
        <v>469</v>
      </c>
      <c r="B39" s="265">
        <v>233</v>
      </c>
      <c r="D39" s="266">
        <v>14050</v>
      </c>
      <c r="E39" s="267" t="s">
        <v>97</v>
      </c>
    </row>
    <row r="40" spans="1:5" x14ac:dyDescent="0.2">
      <c r="A40" s="264" t="s">
        <v>470</v>
      </c>
      <c r="B40" s="265">
        <v>234</v>
      </c>
      <c r="D40" s="266">
        <v>14081</v>
      </c>
      <c r="E40" s="267" t="s">
        <v>99</v>
      </c>
    </row>
    <row r="41" spans="1:5" x14ac:dyDescent="0.2">
      <c r="A41" s="264" t="s">
        <v>471</v>
      </c>
      <c r="B41" s="265">
        <v>235</v>
      </c>
      <c r="D41" s="266">
        <v>15110</v>
      </c>
      <c r="E41" s="267" t="s">
        <v>104</v>
      </c>
    </row>
    <row r="42" spans="1:5" x14ac:dyDescent="0.2">
      <c r="A42" s="264" t="s">
        <v>590</v>
      </c>
      <c r="B42" s="265">
        <v>831</v>
      </c>
      <c r="D42" s="266">
        <v>15111</v>
      </c>
      <c r="E42" s="267" t="s">
        <v>106</v>
      </c>
    </row>
    <row r="43" spans="1:5" x14ac:dyDescent="0.2">
      <c r="A43" s="264" t="s">
        <v>580</v>
      </c>
      <c r="B43" s="265">
        <v>740</v>
      </c>
      <c r="D43" s="266">
        <v>15112</v>
      </c>
      <c r="E43" s="267" t="s">
        <v>108</v>
      </c>
    </row>
    <row r="44" spans="1:5" x14ac:dyDescent="0.2">
      <c r="A44" s="264" t="s">
        <v>513</v>
      </c>
      <c r="B44" s="265">
        <v>336</v>
      </c>
      <c r="D44" s="266">
        <v>15113</v>
      </c>
      <c r="E44" s="267" t="s">
        <v>110</v>
      </c>
    </row>
    <row r="45" spans="1:5" x14ac:dyDescent="0.2">
      <c r="A45" s="264" t="s">
        <v>480</v>
      </c>
      <c r="B45" s="265">
        <v>247</v>
      </c>
      <c r="D45" s="266">
        <v>15130</v>
      </c>
      <c r="E45" s="267" t="s">
        <v>112</v>
      </c>
    </row>
    <row r="46" spans="1:5" x14ac:dyDescent="0.2">
      <c r="A46" s="264" t="s">
        <v>514</v>
      </c>
      <c r="B46" s="265">
        <v>338</v>
      </c>
      <c r="D46" s="266">
        <v>15150</v>
      </c>
      <c r="E46" s="267" t="s">
        <v>114</v>
      </c>
    </row>
    <row r="47" spans="1:5" x14ac:dyDescent="0.2">
      <c r="A47" s="264" t="s">
        <v>500</v>
      </c>
      <c r="B47" s="265">
        <v>274</v>
      </c>
      <c r="D47" s="266">
        <v>15151</v>
      </c>
      <c r="E47" s="267" t="s">
        <v>116</v>
      </c>
    </row>
    <row r="48" spans="1:5" x14ac:dyDescent="0.2">
      <c r="A48" s="264" t="s">
        <v>515</v>
      </c>
      <c r="B48" s="265">
        <v>340</v>
      </c>
      <c r="D48" s="266">
        <v>15152</v>
      </c>
      <c r="E48" s="267" t="s">
        <v>118</v>
      </c>
    </row>
    <row r="49" spans="1:5" x14ac:dyDescent="0.2">
      <c r="A49" s="264" t="s">
        <v>527</v>
      </c>
      <c r="B49" s="265">
        <v>378</v>
      </c>
      <c r="D49" s="266">
        <v>15153</v>
      </c>
      <c r="E49" s="267" t="s">
        <v>120</v>
      </c>
    </row>
    <row r="50" spans="1:5" x14ac:dyDescent="0.2">
      <c r="A50" s="264" t="s">
        <v>459</v>
      </c>
      <c r="B50" s="265">
        <v>142</v>
      </c>
      <c r="D50" s="266">
        <v>15160</v>
      </c>
      <c r="E50" s="267" t="s">
        <v>122</v>
      </c>
    </row>
    <row r="51" spans="1:5" x14ac:dyDescent="0.2">
      <c r="A51" s="264" t="s">
        <v>516</v>
      </c>
      <c r="B51" s="265">
        <v>342</v>
      </c>
      <c r="D51" s="266">
        <v>15170</v>
      </c>
      <c r="E51" s="267" t="s">
        <v>124</v>
      </c>
    </row>
    <row r="52" spans="1:5" x14ac:dyDescent="0.2">
      <c r="A52" s="264" t="s">
        <v>540</v>
      </c>
      <c r="B52" s="265">
        <v>440</v>
      </c>
      <c r="D52" s="266">
        <v>15210</v>
      </c>
      <c r="E52" s="267" t="s">
        <v>128</v>
      </c>
    </row>
    <row r="53" spans="1:5" x14ac:dyDescent="0.2">
      <c r="A53" s="264" t="s">
        <v>497</v>
      </c>
      <c r="B53" s="265">
        <v>271</v>
      </c>
      <c r="D53" s="266">
        <v>15220</v>
      </c>
      <c r="E53" s="267" t="s">
        <v>130</v>
      </c>
    </row>
    <row r="54" spans="1:5" x14ac:dyDescent="0.2">
      <c r="A54" s="264" t="s">
        <v>452</v>
      </c>
      <c r="B54" s="265">
        <v>88</v>
      </c>
      <c r="D54" s="266">
        <v>15230</v>
      </c>
      <c r="E54" s="267" t="s">
        <v>132</v>
      </c>
    </row>
    <row r="55" spans="1:5" x14ac:dyDescent="0.2">
      <c r="A55" s="264" t="s">
        <v>473</v>
      </c>
      <c r="B55" s="265">
        <v>238</v>
      </c>
      <c r="D55" s="266">
        <v>15240</v>
      </c>
      <c r="E55" s="267" t="s">
        <v>134</v>
      </c>
    </row>
    <row r="56" spans="1:5" x14ac:dyDescent="0.2">
      <c r="A56" s="264" t="s">
        <v>453</v>
      </c>
      <c r="B56" s="265">
        <v>89</v>
      </c>
      <c r="D56" s="266">
        <v>15250</v>
      </c>
      <c r="E56" s="267" t="s">
        <v>136</v>
      </c>
    </row>
    <row r="57" spans="1:5" x14ac:dyDescent="0.2">
      <c r="A57" s="264" t="s">
        <v>588</v>
      </c>
      <c r="B57" s="265">
        <v>789</v>
      </c>
      <c r="D57" s="266">
        <v>15261</v>
      </c>
      <c r="E57" s="267" t="s">
        <v>138</v>
      </c>
    </row>
    <row r="58" spans="1:5" x14ac:dyDescent="0.2">
      <c r="A58" s="264" t="s">
        <v>591</v>
      </c>
      <c r="B58" s="265">
        <v>832</v>
      </c>
      <c r="D58" s="266">
        <v>16010</v>
      </c>
      <c r="E58" s="267" t="s">
        <v>141</v>
      </c>
    </row>
    <row r="59" spans="1:5" x14ac:dyDescent="0.2">
      <c r="A59" s="264" t="s">
        <v>474</v>
      </c>
      <c r="B59" s="265">
        <v>239</v>
      </c>
      <c r="D59" s="266">
        <v>16020</v>
      </c>
      <c r="E59" s="267" t="s">
        <v>143</v>
      </c>
    </row>
    <row r="60" spans="1:5" x14ac:dyDescent="0.2">
      <c r="A60" s="264" t="s">
        <v>475</v>
      </c>
      <c r="B60" s="265">
        <v>240</v>
      </c>
      <c r="D60" s="266">
        <v>16030</v>
      </c>
      <c r="E60" s="267" t="s">
        <v>145</v>
      </c>
    </row>
    <row r="61" spans="1:5" x14ac:dyDescent="0.2">
      <c r="A61" s="264" t="s">
        <v>559</v>
      </c>
      <c r="B61" s="265">
        <v>612</v>
      </c>
      <c r="D61" s="266">
        <v>16040</v>
      </c>
      <c r="E61" s="267" t="s">
        <v>147</v>
      </c>
    </row>
    <row r="62" spans="1:5" x14ac:dyDescent="0.2">
      <c r="A62" s="264" t="s">
        <v>476</v>
      </c>
      <c r="B62" s="265">
        <v>241</v>
      </c>
      <c r="D62" s="266">
        <v>16050</v>
      </c>
      <c r="E62" s="267" t="s">
        <v>149</v>
      </c>
    </row>
    <row r="63" spans="1:5" x14ac:dyDescent="0.2">
      <c r="A63" s="264" t="s">
        <v>529</v>
      </c>
      <c r="B63" s="265">
        <v>381</v>
      </c>
      <c r="D63" s="266">
        <v>16061</v>
      </c>
      <c r="E63" s="267" t="s">
        <v>151</v>
      </c>
    </row>
    <row r="64" spans="1:5" x14ac:dyDescent="0.2">
      <c r="A64" s="264" t="s">
        <v>517</v>
      </c>
      <c r="B64" s="265">
        <v>347</v>
      </c>
      <c r="D64" s="266">
        <v>16062</v>
      </c>
      <c r="E64" s="267" t="s">
        <v>153</v>
      </c>
    </row>
    <row r="65" spans="1:5" x14ac:dyDescent="0.2">
      <c r="A65" s="264" t="s">
        <v>477</v>
      </c>
      <c r="B65" s="265">
        <v>243</v>
      </c>
      <c r="D65" s="266">
        <v>16063</v>
      </c>
      <c r="E65" s="267" t="s">
        <v>155</v>
      </c>
    </row>
    <row r="66" spans="1:5" x14ac:dyDescent="0.2">
      <c r="A66" s="264" t="s">
        <v>479</v>
      </c>
      <c r="B66" s="265">
        <v>245</v>
      </c>
      <c r="D66" s="266">
        <v>16064</v>
      </c>
      <c r="E66" s="267" t="s">
        <v>157</v>
      </c>
    </row>
    <row r="67" spans="1:5" x14ac:dyDescent="0.2">
      <c r="A67" s="264" t="s">
        <v>478</v>
      </c>
      <c r="B67" s="265">
        <v>244</v>
      </c>
      <c r="D67" s="266">
        <v>21010</v>
      </c>
      <c r="E67" s="267" t="s">
        <v>161</v>
      </c>
    </row>
    <row r="68" spans="1:5" x14ac:dyDescent="0.2">
      <c r="A68" s="264" t="s">
        <v>541</v>
      </c>
      <c r="B68" s="265">
        <v>446</v>
      </c>
      <c r="D68" s="266">
        <v>21020</v>
      </c>
      <c r="E68" s="267" t="s">
        <v>163</v>
      </c>
    </row>
    <row r="69" spans="1:5" x14ac:dyDescent="0.2">
      <c r="A69" s="264" t="s">
        <v>518</v>
      </c>
      <c r="B69" s="265">
        <v>349</v>
      </c>
      <c r="D69" s="266">
        <v>21030</v>
      </c>
      <c r="E69" s="267" t="s">
        <v>165</v>
      </c>
    </row>
    <row r="70" spans="1:5" x14ac:dyDescent="0.2">
      <c r="A70" s="264" t="s">
        <v>519</v>
      </c>
      <c r="B70" s="265">
        <v>351</v>
      </c>
      <c r="D70" s="266">
        <v>21040</v>
      </c>
      <c r="E70" s="267" t="s">
        <v>167</v>
      </c>
    </row>
    <row r="71" spans="1:5" x14ac:dyDescent="0.2">
      <c r="A71" s="264" t="s">
        <v>570</v>
      </c>
      <c r="B71" s="265">
        <v>645</v>
      </c>
      <c r="D71" s="266">
        <v>21050</v>
      </c>
      <c r="E71" s="267" t="s">
        <v>169</v>
      </c>
    </row>
    <row r="72" spans="1:5" x14ac:dyDescent="0.2">
      <c r="A72" s="264" t="s">
        <v>528</v>
      </c>
      <c r="B72" s="265">
        <v>380</v>
      </c>
      <c r="D72" s="266">
        <v>21061</v>
      </c>
      <c r="E72" s="267" t="s">
        <v>171</v>
      </c>
    </row>
    <row r="73" spans="1:5" x14ac:dyDescent="0.2">
      <c r="A73" s="264" t="s">
        <v>579</v>
      </c>
      <c r="B73" s="265">
        <v>738</v>
      </c>
      <c r="D73" s="266">
        <v>21081</v>
      </c>
      <c r="E73" s="267" t="s">
        <v>173</v>
      </c>
    </row>
    <row r="74" spans="1:5" x14ac:dyDescent="0.2">
      <c r="A74" s="264" t="s">
        <v>550</v>
      </c>
      <c r="B74" s="265">
        <v>543</v>
      </c>
      <c r="D74" s="266">
        <v>22010</v>
      </c>
      <c r="E74" s="267" t="s">
        <v>175</v>
      </c>
    </row>
    <row r="75" spans="1:5" x14ac:dyDescent="0.2">
      <c r="A75" s="264" t="s">
        <v>549</v>
      </c>
      <c r="B75" s="265">
        <v>540</v>
      </c>
      <c r="D75" s="266">
        <v>22020</v>
      </c>
      <c r="E75" s="267" t="s">
        <v>177</v>
      </c>
    </row>
    <row r="76" spans="1:5" x14ac:dyDescent="0.2">
      <c r="A76" s="264" t="s">
        <v>521</v>
      </c>
      <c r="B76" s="265">
        <v>354</v>
      </c>
      <c r="D76" s="266">
        <v>22030</v>
      </c>
      <c r="E76" s="267" t="s">
        <v>179</v>
      </c>
    </row>
    <row r="77" spans="1:5" x14ac:dyDescent="0.2">
      <c r="A77" s="264" t="s">
        <v>551</v>
      </c>
      <c r="B77" s="265">
        <v>549</v>
      </c>
      <c r="D77" s="266">
        <v>22040</v>
      </c>
      <c r="E77" s="267" t="s">
        <v>181</v>
      </c>
    </row>
    <row r="78" spans="1:5" x14ac:dyDescent="0.2">
      <c r="A78" s="264" t="s">
        <v>560</v>
      </c>
      <c r="B78" s="265">
        <v>613</v>
      </c>
      <c r="D78" s="266">
        <v>23010</v>
      </c>
      <c r="E78" s="267" t="s">
        <v>185</v>
      </c>
    </row>
    <row r="79" spans="1:5" x14ac:dyDescent="0.2">
      <c r="A79" s="264" t="s">
        <v>481</v>
      </c>
      <c r="B79" s="265">
        <v>248</v>
      </c>
      <c r="D79" s="266">
        <v>23020</v>
      </c>
      <c r="E79" s="267" t="s">
        <v>187</v>
      </c>
    </row>
    <row r="80" spans="1:5" x14ac:dyDescent="0.2">
      <c r="A80" s="264" t="s">
        <v>561</v>
      </c>
      <c r="B80" s="265">
        <v>614</v>
      </c>
      <c r="D80" s="266">
        <v>23030</v>
      </c>
      <c r="E80" s="267" t="s">
        <v>189</v>
      </c>
    </row>
    <row r="81" spans="1:5" x14ac:dyDescent="0.2">
      <c r="A81" s="264" t="s">
        <v>592</v>
      </c>
      <c r="B81" s="265">
        <v>836</v>
      </c>
      <c r="D81" s="266">
        <v>23040</v>
      </c>
      <c r="E81" s="267" t="s">
        <v>191</v>
      </c>
    </row>
    <row r="82" spans="1:5" x14ac:dyDescent="0.2">
      <c r="A82" s="264" t="s">
        <v>444</v>
      </c>
      <c r="B82" s="265">
        <v>57</v>
      </c>
      <c r="D82" s="266">
        <v>23050</v>
      </c>
      <c r="E82" s="267" t="s">
        <v>193</v>
      </c>
    </row>
    <row r="83" spans="1:5" x14ac:dyDescent="0.2">
      <c r="A83" s="264" t="s">
        <v>581</v>
      </c>
      <c r="B83" s="265">
        <v>745</v>
      </c>
      <c r="D83" s="266">
        <v>23061</v>
      </c>
      <c r="E83" s="267" t="s">
        <v>195</v>
      </c>
    </row>
    <row r="84" spans="1:5" x14ac:dyDescent="0.2">
      <c r="A84" s="264" t="s">
        <v>482</v>
      </c>
      <c r="B84" s="265">
        <v>249</v>
      </c>
      <c r="D84" s="266">
        <v>23062</v>
      </c>
      <c r="E84" s="267" t="s">
        <v>197</v>
      </c>
    </row>
    <row r="85" spans="1:5" x14ac:dyDescent="0.2">
      <c r="A85" s="264" t="s">
        <v>553</v>
      </c>
      <c r="B85" s="265">
        <v>555</v>
      </c>
      <c r="D85" s="266">
        <v>23063</v>
      </c>
      <c r="E85" s="267" t="s">
        <v>198</v>
      </c>
    </row>
    <row r="86" spans="1:5" x14ac:dyDescent="0.2">
      <c r="A86" s="264" t="s">
        <v>483</v>
      </c>
      <c r="B86" s="265">
        <v>251</v>
      </c>
      <c r="D86" s="266">
        <v>23064</v>
      </c>
      <c r="E86" s="267" t="s">
        <v>199</v>
      </c>
    </row>
    <row r="87" spans="1:5" x14ac:dyDescent="0.2">
      <c r="A87" s="264" t="s">
        <v>456</v>
      </c>
      <c r="B87" s="265">
        <v>133</v>
      </c>
      <c r="D87" s="266">
        <v>23065</v>
      </c>
      <c r="E87" s="267" t="s">
        <v>201</v>
      </c>
    </row>
    <row r="88" spans="1:5" x14ac:dyDescent="0.2">
      <c r="A88" s="264" t="s">
        <v>448</v>
      </c>
      <c r="B88" s="265">
        <v>66</v>
      </c>
      <c r="D88" s="266">
        <v>23066</v>
      </c>
      <c r="E88" s="267" t="s">
        <v>203</v>
      </c>
    </row>
    <row r="89" spans="1:5" x14ac:dyDescent="0.2">
      <c r="A89" s="264" t="s">
        <v>484</v>
      </c>
      <c r="B89" s="265">
        <v>252</v>
      </c>
      <c r="D89" s="266">
        <v>23067</v>
      </c>
      <c r="E89" s="267" t="s">
        <v>204</v>
      </c>
    </row>
    <row r="90" spans="1:5" x14ac:dyDescent="0.2">
      <c r="A90" s="264" t="s">
        <v>582</v>
      </c>
      <c r="B90" s="265">
        <v>751</v>
      </c>
      <c r="D90" s="266">
        <v>23068</v>
      </c>
      <c r="E90" s="267" t="s">
        <v>206</v>
      </c>
    </row>
    <row r="91" spans="1:5" x14ac:dyDescent="0.2">
      <c r="A91" s="264" t="s">
        <v>485</v>
      </c>
      <c r="B91" s="265">
        <v>253</v>
      </c>
      <c r="D91" s="266">
        <v>23069</v>
      </c>
      <c r="E91" s="267" t="s">
        <v>208</v>
      </c>
    </row>
    <row r="92" spans="1:5" x14ac:dyDescent="0.2">
      <c r="A92" s="264" t="s">
        <v>571</v>
      </c>
      <c r="B92" s="265">
        <v>655</v>
      </c>
      <c r="D92" s="266">
        <v>23070</v>
      </c>
      <c r="E92" s="267" t="s">
        <v>210</v>
      </c>
    </row>
    <row r="93" spans="1:5" x14ac:dyDescent="0.2">
      <c r="A93" s="264" t="s">
        <v>486</v>
      </c>
      <c r="B93" s="265">
        <v>255</v>
      </c>
      <c r="D93" s="266">
        <v>23081</v>
      </c>
      <c r="E93" s="267" t="s">
        <v>212</v>
      </c>
    </row>
    <row r="94" spans="1:5" x14ac:dyDescent="0.2">
      <c r="A94" s="264" t="s">
        <v>457</v>
      </c>
      <c r="B94" s="265">
        <v>136</v>
      </c>
      <c r="D94" s="266">
        <v>23082</v>
      </c>
      <c r="E94" s="267" t="s">
        <v>214</v>
      </c>
    </row>
    <row r="95" spans="1:5" x14ac:dyDescent="0.2">
      <c r="A95" s="264" t="s">
        <v>596</v>
      </c>
      <c r="B95" s="265">
        <v>859</v>
      </c>
      <c r="D95" s="266">
        <v>24010</v>
      </c>
      <c r="E95" s="267" t="s">
        <v>217</v>
      </c>
    </row>
    <row r="96" spans="1:5" x14ac:dyDescent="0.2">
      <c r="A96" s="264" t="s">
        <v>488</v>
      </c>
      <c r="B96" s="265">
        <v>257</v>
      </c>
      <c r="D96" s="266">
        <v>24020</v>
      </c>
      <c r="E96" s="267" t="s">
        <v>219</v>
      </c>
    </row>
    <row r="97" spans="1:5" x14ac:dyDescent="0.2">
      <c r="A97" s="264" t="s">
        <v>487</v>
      </c>
      <c r="B97" s="265">
        <v>256</v>
      </c>
      <c r="D97" s="266">
        <v>24030</v>
      </c>
      <c r="E97" s="267" t="s">
        <v>221</v>
      </c>
    </row>
    <row r="98" spans="1:5" x14ac:dyDescent="0.2">
      <c r="A98" s="264" t="s">
        <v>522</v>
      </c>
      <c r="B98" s="265">
        <v>358</v>
      </c>
      <c r="D98" s="266">
        <v>24040</v>
      </c>
      <c r="E98" s="267" t="s">
        <v>223</v>
      </c>
    </row>
    <row r="99" spans="1:5" x14ac:dyDescent="0.2">
      <c r="A99" s="264" t="s">
        <v>597</v>
      </c>
      <c r="B99" s="265">
        <v>860</v>
      </c>
      <c r="D99" s="266">
        <v>24081</v>
      </c>
      <c r="E99" s="267" t="s">
        <v>225</v>
      </c>
    </row>
    <row r="100" spans="1:5" x14ac:dyDescent="0.2">
      <c r="A100" s="264" t="s">
        <v>454</v>
      </c>
      <c r="B100" s="265">
        <v>93</v>
      </c>
      <c r="D100" s="266">
        <v>25010</v>
      </c>
      <c r="E100" s="267" t="s">
        <v>227</v>
      </c>
    </row>
    <row r="101" spans="1:5" x14ac:dyDescent="0.2">
      <c r="A101" s="264" t="s">
        <v>583</v>
      </c>
      <c r="B101" s="265">
        <v>753</v>
      </c>
      <c r="D101" s="266">
        <v>25020</v>
      </c>
      <c r="E101" s="267" t="s">
        <v>229</v>
      </c>
    </row>
    <row r="102" spans="1:5" x14ac:dyDescent="0.2">
      <c r="A102" s="264" t="s">
        <v>447</v>
      </c>
      <c r="B102" s="265">
        <v>65</v>
      </c>
      <c r="D102" s="266">
        <v>31110</v>
      </c>
      <c r="E102" s="267" t="s">
        <v>232</v>
      </c>
    </row>
    <row r="103" spans="1:5" x14ac:dyDescent="0.2">
      <c r="A103" s="264" t="s">
        <v>533</v>
      </c>
      <c r="B103" s="265">
        <v>385</v>
      </c>
      <c r="D103" s="266">
        <v>31120</v>
      </c>
      <c r="E103" s="267" t="s">
        <v>234</v>
      </c>
    </row>
    <row r="104" spans="1:5" x14ac:dyDescent="0.2">
      <c r="A104" s="264" t="s">
        <v>556</v>
      </c>
      <c r="B104" s="265">
        <v>589</v>
      </c>
      <c r="D104" s="266">
        <v>31130</v>
      </c>
      <c r="E104" s="267" t="s">
        <v>236</v>
      </c>
    </row>
    <row r="105" spans="1:5" x14ac:dyDescent="0.2">
      <c r="A105" s="264" t="s">
        <v>489</v>
      </c>
      <c r="B105" s="265">
        <v>259</v>
      </c>
      <c r="D105" s="266">
        <v>31140</v>
      </c>
      <c r="E105" s="267" t="s">
        <v>238</v>
      </c>
    </row>
    <row r="106" spans="1:5" x14ac:dyDescent="0.2">
      <c r="A106" s="264" t="s">
        <v>568</v>
      </c>
      <c r="B106" s="265">
        <v>635</v>
      </c>
      <c r="D106" s="266">
        <v>31150</v>
      </c>
      <c r="E106" s="267" t="s">
        <v>240</v>
      </c>
    </row>
    <row r="107" spans="1:5" x14ac:dyDescent="0.2">
      <c r="A107" s="264" t="s">
        <v>501</v>
      </c>
      <c r="B107" s="265">
        <v>275</v>
      </c>
      <c r="D107" s="266">
        <v>31161</v>
      </c>
      <c r="E107" s="267" t="s">
        <v>242</v>
      </c>
    </row>
    <row r="108" spans="1:5" x14ac:dyDescent="0.2">
      <c r="A108" s="264" t="s">
        <v>593</v>
      </c>
      <c r="B108" s="265">
        <v>845</v>
      </c>
      <c r="D108" s="266">
        <v>31162</v>
      </c>
      <c r="E108" s="267" t="s">
        <v>244</v>
      </c>
    </row>
    <row r="109" spans="1:5" x14ac:dyDescent="0.2">
      <c r="A109" s="264" t="s">
        <v>572</v>
      </c>
      <c r="B109" s="265">
        <v>660</v>
      </c>
      <c r="D109" s="266">
        <v>31163</v>
      </c>
      <c r="E109" s="267" t="s">
        <v>246</v>
      </c>
    </row>
    <row r="110" spans="1:5" x14ac:dyDescent="0.2">
      <c r="A110" s="264" t="s">
        <v>523</v>
      </c>
      <c r="B110" s="265">
        <v>364</v>
      </c>
      <c r="D110" s="266">
        <v>31164</v>
      </c>
      <c r="E110" s="267" t="s">
        <v>248</v>
      </c>
    </row>
    <row r="111" spans="1:5" x14ac:dyDescent="0.2">
      <c r="A111" s="264" t="s">
        <v>490</v>
      </c>
      <c r="B111" s="265">
        <v>260</v>
      </c>
      <c r="D111" s="266">
        <v>31165</v>
      </c>
      <c r="E111" s="267" t="s">
        <v>250</v>
      </c>
    </row>
    <row r="112" spans="1:5" x14ac:dyDescent="0.2">
      <c r="A112" s="264" t="s">
        <v>491</v>
      </c>
      <c r="B112" s="265">
        <v>261</v>
      </c>
      <c r="D112" s="266">
        <v>31166</v>
      </c>
      <c r="E112" s="267" t="s">
        <v>252</v>
      </c>
    </row>
    <row r="113" spans="1:5" x14ac:dyDescent="0.2">
      <c r="A113" s="264" t="s">
        <v>595</v>
      </c>
      <c r="B113" s="265">
        <v>856</v>
      </c>
      <c r="D113" s="266">
        <v>31181</v>
      </c>
      <c r="E113" s="267" t="s">
        <v>254</v>
      </c>
    </row>
    <row r="114" spans="1:5" x14ac:dyDescent="0.2">
      <c r="A114" s="264" t="s">
        <v>460</v>
      </c>
      <c r="B114" s="265">
        <v>189</v>
      </c>
      <c r="D114" s="266">
        <v>31182</v>
      </c>
      <c r="E114" s="267" t="s">
        <v>255</v>
      </c>
    </row>
    <row r="115" spans="1:5" x14ac:dyDescent="0.2">
      <c r="A115" s="264" t="s">
        <v>606</v>
      </c>
      <c r="B115" s="265">
        <v>889</v>
      </c>
      <c r="D115" s="266">
        <v>31191</v>
      </c>
      <c r="E115" s="267" t="s">
        <v>257</v>
      </c>
    </row>
    <row r="116" spans="1:5" x14ac:dyDescent="0.2">
      <c r="A116" s="264" t="s">
        <v>508</v>
      </c>
      <c r="B116" s="265">
        <v>285</v>
      </c>
      <c r="D116" s="266">
        <v>31192</v>
      </c>
      <c r="E116" s="267" t="s">
        <v>259</v>
      </c>
    </row>
    <row r="117" spans="1:5" x14ac:dyDescent="0.2">
      <c r="A117" s="264" t="s">
        <v>564</v>
      </c>
      <c r="B117" s="265">
        <v>617</v>
      </c>
      <c r="D117" s="266">
        <v>31193</v>
      </c>
      <c r="E117" s="267" t="s">
        <v>261</v>
      </c>
    </row>
    <row r="118" spans="1:5" x14ac:dyDescent="0.2">
      <c r="A118" s="264" t="s">
        <v>573</v>
      </c>
      <c r="B118" s="265">
        <v>665</v>
      </c>
      <c r="D118" s="266">
        <v>31194</v>
      </c>
      <c r="E118" s="267" t="s">
        <v>263</v>
      </c>
    </row>
    <row r="119" spans="1:5" x14ac:dyDescent="0.2">
      <c r="A119" s="264" t="s">
        <v>598</v>
      </c>
      <c r="B119" s="265">
        <v>861</v>
      </c>
      <c r="D119" s="266">
        <v>31195</v>
      </c>
      <c r="E119" s="267" t="s">
        <v>265</v>
      </c>
    </row>
    <row r="120" spans="1:5" x14ac:dyDescent="0.2">
      <c r="A120" s="264" t="s">
        <v>524</v>
      </c>
      <c r="B120" s="265">
        <v>366</v>
      </c>
      <c r="D120" s="266">
        <v>31210</v>
      </c>
      <c r="E120" s="267" t="s">
        <v>268</v>
      </c>
    </row>
    <row r="121" spans="1:5" x14ac:dyDescent="0.2">
      <c r="A121" s="264" t="s">
        <v>599</v>
      </c>
      <c r="B121" s="265">
        <v>862</v>
      </c>
      <c r="D121" s="266">
        <v>31220</v>
      </c>
      <c r="E121" s="267" t="s">
        <v>270</v>
      </c>
    </row>
    <row r="122" spans="1:5" x14ac:dyDescent="0.2">
      <c r="A122" s="264" t="s">
        <v>542</v>
      </c>
      <c r="B122" s="265">
        <v>451</v>
      </c>
      <c r="D122" s="266">
        <v>31261</v>
      </c>
      <c r="E122" s="267" t="s">
        <v>272</v>
      </c>
    </row>
    <row r="123" spans="1:5" x14ac:dyDescent="0.2">
      <c r="A123" s="264" t="s">
        <v>607</v>
      </c>
      <c r="B123" s="265">
        <v>998</v>
      </c>
      <c r="D123" s="266">
        <v>31281</v>
      </c>
      <c r="E123" s="267" t="s">
        <v>274</v>
      </c>
    </row>
    <row r="124" spans="1:5" x14ac:dyDescent="0.2">
      <c r="A124" s="264" t="s">
        <v>543</v>
      </c>
      <c r="B124" s="265">
        <v>454</v>
      </c>
      <c r="D124" s="266">
        <v>31282</v>
      </c>
      <c r="E124" s="267" t="s">
        <v>275</v>
      </c>
    </row>
    <row r="125" spans="1:5" x14ac:dyDescent="0.2">
      <c r="A125" s="264" t="s">
        <v>584</v>
      </c>
      <c r="B125" s="265">
        <v>755</v>
      </c>
      <c r="D125" s="266">
        <v>31291</v>
      </c>
      <c r="E125" s="267" t="s">
        <v>277</v>
      </c>
    </row>
    <row r="126" spans="1:5" x14ac:dyDescent="0.2">
      <c r="A126" s="264" t="s">
        <v>493</v>
      </c>
      <c r="B126" s="265">
        <v>266</v>
      </c>
      <c r="D126" s="266">
        <v>31310</v>
      </c>
      <c r="E126" s="267" t="s">
        <v>279</v>
      </c>
    </row>
    <row r="127" spans="1:5" x14ac:dyDescent="0.2">
      <c r="A127" s="264" t="s">
        <v>600</v>
      </c>
      <c r="B127" s="265">
        <v>866</v>
      </c>
      <c r="D127" s="266">
        <v>31320</v>
      </c>
      <c r="E127" s="267" t="s">
        <v>281</v>
      </c>
    </row>
    <row r="128" spans="1:5" x14ac:dyDescent="0.2">
      <c r="A128" s="264" t="s">
        <v>605</v>
      </c>
      <c r="B128" s="265">
        <v>880</v>
      </c>
      <c r="D128" s="266">
        <v>31381</v>
      </c>
      <c r="E128" s="267" t="s">
        <v>283</v>
      </c>
    </row>
    <row r="129" spans="1:5" x14ac:dyDescent="0.2">
      <c r="A129" s="264" t="s">
        <v>494</v>
      </c>
      <c r="B129" s="265">
        <v>268</v>
      </c>
      <c r="D129" s="266">
        <v>31382</v>
      </c>
      <c r="E129" s="267" t="s">
        <v>284</v>
      </c>
    </row>
    <row r="130" spans="1:5" x14ac:dyDescent="0.2">
      <c r="A130" s="264" t="s">
        <v>495</v>
      </c>
      <c r="B130" s="265">
        <v>269</v>
      </c>
      <c r="D130" s="266">
        <v>31391</v>
      </c>
      <c r="E130" s="267" t="s">
        <v>286</v>
      </c>
    </row>
    <row r="131" spans="1:5" x14ac:dyDescent="0.2">
      <c r="A131" s="264" t="s">
        <v>445</v>
      </c>
      <c r="B131" s="265">
        <v>63</v>
      </c>
      <c r="D131" s="266">
        <v>32110</v>
      </c>
      <c r="E131" s="267" t="s">
        <v>290</v>
      </c>
    </row>
    <row r="132" spans="1:5" x14ac:dyDescent="0.2">
      <c r="A132" s="264" t="s">
        <v>496</v>
      </c>
      <c r="B132" s="265">
        <v>270</v>
      </c>
      <c r="D132" s="266">
        <v>32120</v>
      </c>
      <c r="E132" s="267" t="s">
        <v>292</v>
      </c>
    </row>
    <row r="133" spans="1:5" x14ac:dyDescent="0.2">
      <c r="A133" s="264" t="s">
        <v>498</v>
      </c>
      <c r="B133" s="265">
        <v>272</v>
      </c>
      <c r="D133" s="266">
        <v>32130</v>
      </c>
      <c r="E133" s="267" t="s">
        <v>293</v>
      </c>
    </row>
    <row r="134" spans="1:5" x14ac:dyDescent="0.2">
      <c r="A134" s="264" t="s">
        <v>499</v>
      </c>
      <c r="B134" s="265">
        <v>273</v>
      </c>
      <c r="D134" s="266">
        <v>32140</v>
      </c>
      <c r="E134" s="267" t="s">
        <v>295</v>
      </c>
    </row>
    <row r="135" spans="1:5" x14ac:dyDescent="0.2">
      <c r="A135" s="264" t="s">
        <v>503</v>
      </c>
      <c r="B135" s="265">
        <v>278</v>
      </c>
      <c r="D135" s="266">
        <v>32161</v>
      </c>
      <c r="E135" s="267" t="s">
        <v>296</v>
      </c>
    </row>
    <row r="136" spans="1:5" x14ac:dyDescent="0.2">
      <c r="A136" s="264" t="s">
        <v>504</v>
      </c>
      <c r="B136" s="265">
        <v>279</v>
      </c>
      <c r="D136" s="266">
        <v>32162</v>
      </c>
      <c r="E136" s="267" t="s">
        <v>298</v>
      </c>
    </row>
    <row r="137" spans="1:5" x14ac:dyDescent="0.2">
      <c r="A137" s="264" t="s">
        <v>569</v>
      </c>
      <c r="B137" s="265">
        <v>640</v>
      </c>
      <c r="D137" s="266">
        <v>32163</v>
      </c>
      <c r="E137" s="267" t="s">
        <v>300</v>
      </c>
    </row>
    <row r="138" spans="1:5" x14ac:dyDescent="0.2">
      <c r="A138" s="264" t="s">
        <v>531</v>
      </c>
      <c r="B138" s="265">
        <v>383</v>
      </c>
      <c r="D138" s="266">
        <v>32164</v>
      </c>
      <c r="E138" s="267" t="s">
        <v>302</v>
      </c>
    </row>
    <row r="139" spans="1:5" x14ac:dyDescent="0.2">
      <c r="A139" s="264" t="s">
        <v>502</v>
      </c>
      <c r="B139" s="265">
        <v>276</v>
      </c>
      <c r="D139" s="266">
        <v>32165</v>
      </c>
      <c r="E139" s="267" t="s">
        <v>304</v>
      </c>
    </row>
    <row r="140" spans="1:5" x14ac:dyDescent="0.2">
      <c r="A140" s="264" t="s">
        <v>530</v>
      </c>
      <c r="B140" s="265">
        <v>382</v>
      </c>
      <c r="D140" s="266">
        <v>32166</v>
      </c>
      <c r="E140" s="267" t="s">
        <v>305</v>
      </c>
    </row>
    <row r="141" spans="1:5" x14ac:dyDescent="0.2">
      <c r="A141" s="264" t="s">
        <v>532</v>
      </c>
      <c r="B141" s="265">
        <v>384</v>
      </c>
      <c r="D141" s="266">
        <v>32167</v>
      </c>
      <c r="E141" s="267" t="s">
        <v>306</v>
      </c>
    </row>
    <row r="142" spans="1:5" x14ac:dyDescent="0.2">
      <c r="A142" s="264" t="s">
        <v>511</v>
      </c>
      <c r="B142" s="265">
        <v>289</v>
      </c>
      <c r="D142" s="266">
        <v>32168</v>
      </c>
      <c r="E142" s="267" t="s">
        <v>308</v>
      </c>
    </row>
    <row r="143" spans="1:5" x14ac:dyDescent="0.2">
      <c r="A143" s="264" t="s">
        <v>544</v>
      </c>
      <c r="B143" s="265">
        <v>457</v>
      </c>
      <c r="D143" s="266">
        <v>32169</v>
      </c>
      <c r="E143" s="267" t="s">
        <v>310</v>
      </c>
    </row>
    <row r="144" spans="1:5" x14ac:dyDescent="0.2">
      <c r="A144" s="264" t="s">
        <v>505</v>
      </c>
      <c r="B144" s="265">
        <v>280</v>
      </c>
      <c r="D144" s="266">
        <v>32170</v>
      </c>
      <c r="E144" s="267" t="s">
        <v>312</v>
      </c>
    </row>
    <row r="145" spans="1:5" x14ac:dyDescent="0.2">
      <c r="A145" s="264" t="s">
        <v>554</v>
      </c>
      <c r="B145" s="265">
        <v>573</v>
      </c>
      <c r="D145" s="266">
        <v>32171</v>
      </c>
      <c r="E145" s="267" t="s">
        <v>313</v>
      </c>
    </row>
    <row r="146" spans="1:5" x14ac:dyDescent="0.2">
      <c r="A146" s="264" t="s">
        <v>562</v>
      </c>
      <c r="B146" s="265">
        <v>615</v>
      </c>
      <c r="D146" s="266">
        <v>32172</v>
      </c>
      <c r="E146" s="267" t="s">
        <v>315</v>
      </c>
    </row>
    <row r="147" spans="1:5" x14ac:dyDescent="0.2">
      <c r="A147" s="264" t="s">
        <v>506</v>
      </c>
      <c r="B147" s="265">
        <v>282</v>
      </c>
      <c r="D147" s="266">
        <v>32182</v>
      </c>
      <c r="E147" s="267" t="s">
        <v>317</v>
      </c>
    </row>
    <row r="148" spans="1:5" x14ac:dyDescent="0.2">
      <c r="A148" s="264" t="s">
        <v>468</v>
      </c>
      <c r="B148" s="265">
        <v>232</v>
      </c>
      <c r="D148" s="266">
        <v>32210</v>
      </c>
      <c r="E148" s="267" t="s">
        <v>320</v>
      </c>
    </row>
    <row r="149" spans="1:5" x14ac:dyDescent="0.2">
      <c r="A149" s="264" t="s">
        <v>585</v>
      </c>
      <c r="B149" s="265">
        <v>764</v>
      </c>
      <c r="D149" s="266">
        <v>32220</v>
      </c>
      <c r="E149" s="267" t="s">
        <v>322</v>
      </c>
    </row>
    <row r="150" spans="1:5" x14ac:dyDescent="0.2">
      <c r="A150" s="264" t="s">
        <v>586</v>
      </c>
      <c r="B150" s="265">
        <v>765</v>
      </c>
      <c r="D150" s="266">
        <v>32261</v>
      </c>
      <c r="E150" s="267" t="s">
        <v>324</v>
      </c>
    </row>
    <row r="151" spans="1:5" x14ac:dyDescent="0.2">
      <c r="A151" s="264" t="s">
        <v>507</v>
      </c>
      <c r="B151" s="265">
        <v>283</v>
      </c>
      <c r="D151" s="266">
        <v>32262</v>
      </c>
      <c r="E151" s="267" t="s">
        <v>326</v>
      </c>
    </row>
    <row r="152" spans="1:5" x14ac:dyDescent="0.2">
      <c r="A152" s="264" t="s">
        <v>601</v>
      </c>
      <c r="B152" s="265">
        <v>868</v>
      </c>
      <c r="D152" s="266">
        <v>32263</v>
      </c>
      <c r="E152" s="267" t="s">
        <v>328</v>
      </c>
    </row>
    <row r="153" spans="1:5" x14ac:dyDescent="0.2">
      <c r="A153" s="264" t="s">
        <v>602</v>
      </c>
      <c r="B153" s="265">
        <v>870</v>
      </c>
      <c r="D153" s="266">
        <v>32264</v>
      </c>
      <c r="E153" s="267" t="s">
        <v>330</v>
      </c>
    </row>
    <row r="154" spans="1:5" x14ac:dyDescent="0.2">
      <c r="A154" s="264" t="s">
        <v>458</v>
      </c>
      <c r="B154" s="265">
        <v>139</v>
      </c>
      <c r="D154" s="266">
        <v>32265</v>
      </c>
      <c r="E154" s="267" t="s">
        <v>332</v>
      </c>
    </row>
    <row r="155" spans="1:5" x14ac:dyDescent="0.2">
      <c r="A155" s="264" t="s">
        <v>563</v>
      </c>
      <c r="B155" s="265">
        <v>616</v>
      </c>
      <c r="D155" s="266">
        <v>32266</v>
      </c>
      <c r="E155" s="267" t="s">
        <v>334</v>
      </c>
    </row>
    <row r="156" spans="1:5" x14ac:dyDescent="0.2">
      <c r="A156" s="264" t="s">
        <v>443</v>
      </c>
      <c r="B156" s="265">
        <v>55</v>
      </c>
      <c r="D156" s="266">
        <v>32267</v>
      </c>
      <c r="E156" s="267" t="s">
        <v>336</v>
      </c>
    </row>
    <row r="157" spans="1:5" x14ac:dyDescent="0.2">
      <c r="A157" s="264" t="s">
        <v>603</v>
      </c>
      <c r="B157" s="265">
        <v>872</v>
      </c>
      <c r="D157" s="266">
        <v>32268</v>
      </c>
      <c r="E157" s="267" t="s">
        <v>338</v>
      </c>
    </row>
    <row r="158" spans="1:5" x14ac:dyDescent="0.2">
      <c r="A158" s="264" t="s">
        <v>450</v>
      </c>
      <c r="B158" s="265">
        <v>85</v>
      </c>
      <c r="D158" s="266">
        <v>32310</v>
      </c>
      <c r="E158" s="267" t="s">
        <v>341</v>
      </c>
    </row>
    <row r="159" spans="1:5" x14ac:dyDescent="0.2">
      <c r="A159" s="264" t="s">
        <v>545</v>
      </c>
      <c r="B159" s="265">
        <v>460</v>
      </c>
      <c r="D159" s="266">
        <v>33110</v>
      </c>
      <c r="E159" s="267" t="s">
        <v>344</v>
      </c>
    </row>
    <row r="160" spans="1:5" x14ac:dyDescent="0.2">
      <c r="A160" s="264" t="s">
        <v>594</v>
      </c>
      <c r="B160" s="265">
        <v>854</v>
      </c>
      <c r="D160" s="266">
        <v>33120</v>
      </c>
      <c r="E160" s="267" t="s">
        <v>346</v>
      </c>
    </row>
    <row r="161" spans="1:5" x14ac:dyDescent="0.2">
      <c r="A161" s="264" t="s">
        <v>546</v>
      </c>
      <c r="B161" s="265">
        <v>463</v>
      </c>
      <c r="D161" s="266">
        <v>33130</v>
      </c>
      <c r="E161" s="267" t="s">
        <v>348</v>
      </c>
    </row>
    <row r="162" spans="1:5" ht="14.45" customHeight="1" x14ac:dyDescent="0.2">
      <c r="A162" s="264" t="s">
        <v>587</v>
      </c>
      <c r="B162" s="265">
        <v>769</v>
      </c>
      <c r="D162" s="266">
        <v>33140</v>
      </c>
      <c r="E162" s="267" t="s">
        <v>350</v>
      </c>
    </row>
    <row r="163" spans="1:5" ht="15.6" customHeight="1" x14ac:dyDescent="0.2">
      <c r="A163" s="264" t="s">
        <v>604</v>
      </c>
      <c r="B163" s="265">
        <v>876</v>
      </c>
      <c r="D163" s="266">
        <v>33150</v>
      </c>
      <c r="E163" s="267" t="s">
        <v>352</v>
      </c>
    </row>
    <row r="164" spans="1:5" ht="15" customHeight="1" x14ac:dyDescent="0.2">
      <c r="A164" s="264" t="s">
        <v>555</v>
      </c>
      <c r="B164" s="265">
        <v>580</v>
      </c>
      <c r="D164" s="266">
        <v>33181</v>
      </c>
      <c r="E164" s="267" t="s">
        <v>354</v>
      </c>
    </row>
    <row r="165" spans="1:5" x14ac:dyDescent="0.2">
      <c r="A165" s="264" t="s">
        <v>510</v>
      </c>
      <c r="B165" s="265">
        <v>288</v>
      </c>
      <c r="D165" s="266">
        <v>33210</v>
      </c>
      <c r="E165" s="267" t="s">
        <v>357</v>
      </c>
    </row>
    <row r="166" spans="1:5" x14ac:dyDescent="0.2">
      <c r="A166" s="264" t="s">
        <v>492</v>
      </c>
      <c r="B166" s="265">
        <v>265</v>
      </c>
      <c r="D166" s="266">
        <v>41010</v>
      </c>
      <c r="E166" s="267" t="s">
        <v>362</v>
      </c>
    </row>
    <row r="167" spans="1:5" x14ac:dyDescent="0.2">
      <c r="D167" s="266">
        <v>41020</v>
      </c>
      <c r="E167" s="267" t="s">
        <v>364</v>
      </c>
    </row>
    <row r="168" spans="1:5" x14ac:dyDescent="0.2">
      <c r="D168" s="266">
        <v>41030</v>
      </c>
      <c r="E168" s="267" t="s">
        <v>366</v>
      </c>
    </row>
    <row r="169" spans="1:5" x14ac:dyDescent="0.2">
      <c r="D169" s="266">
        <v>41040</v>
      </c>
      <c r="E169" s="267" t="s">
        <v>368</v>
      </c>
    </row>
    <row r="170" spans="1:5" x14ac:dyDescent="0.2">
      <c r="D170" s="266">
        <v>41050</v>
      </c>
      <c r="E170" s="267" t="s">
        <v>370</v>
      </c>
    </row>
    <row r="171" spans="1:5" x14ac:dyDescent="0.2">
      <c r="D171" s="266">
        <v>41081</v>
      </c>
      <c r="E171" s="267" t="s">
        <v>372</v>
      </c>
    </row>
    <row r="172" spans="1:5" x14ac:dyDescent="0.2">
      <c r="D172" s="266">
        <v>41082</v>
      </c>
      <c r="E172" s="267" t="s">
        <v>373</v>
      </c>
    </row>
    <row r="173" spans="1:5" x14ac:dyDescent="0.2">
      <c r="D173" s="266">
        <v>43010</v>
      </c>
      <c r="E173" s="267" t="s">
        <v>376</v>
      </c>
    </row>
    <row r="174" spans="1:5" x14ac:dyDescent="0.2">
      <c r="D174" s="266">
        <v>43030</v>
      </c>
      <c r="E174" s="267" t="s">
        <v>377</v>
      </c>
    </row>
    <row r="175" spans="1:5" x14ac:dyDescent="0.2">
      <c r="D175" s="266">
        <v>43040</v>
      </c>
      <c r="E175" s="267" t="s">
        <v>379</v>
      </c>
    </row>
    <row r="176" spans="1:5" x14ac:dyDescent="0.2">
      <c r="D176" s="266">
        <v>43050</v>
      </c>
      <c r="E176" s="267" t="s">
        <v>381</v>
      </c>
    </row>
    <row r="177" spans="4:5" x14ac:dyDescent="0.2">
      <c r="D177" s="266">
        <v>43081</v>
      </c>
      <c r="E177" s="267" t="s">
        <v>383</v>
      </c>
    </row>
    <row r="178" spans="4:5" x14ac:dyDescent="0.2">
      <c r="D178" s="266">
        <v>43082</v>
      </c>
      <c r="E178" s="267" t="s">
        <v>385</v>
      </c>
    </row>
    <row r="179" spans="4:5" x14ac:dyDescent="0.2">
      <c r="D179" s="266">
        <v>51010</v>
      </c>
      <c r="E179" s="267" t="s">
        <v>389</v>
      </c>
    </row>
    <row r="180" spans="4:5" x14ac:dyDescent="0.2">
      <c r="D180" s="266">
        <v>52010</v>
      </c>
      <c r="E180" s="267" t="s">
        <v>393</v>
      </c>
    </row>
    <row r="181" spans="4:5" x14ac:dyDescent="0.2">
      <c r="D181" s="266">
        <v>53030</v>
      </c>
      <c r="E181" s="267" t="s">
        <v>397</v>
      </c>
    </row>
    <row r="182" spans="4:5" x14ac:dyDescent="0.2">
      <c r="D182" s="266">
        <v>53040</v>
      </c>
      <c r="E182" s="267" t="s">
        <v>399</v>
      </c>
    </row>
    <row r="183" spans="4:5" x14ac:dyDescent="0.2">
      <c r="D183" s="266">
        <v>60010</v>
      </c>
      <c r="E183" s="267" t="s">
        <v>402</v>
      </c>
    </row>
    <row r="184" spans="4:5" x14ac:dyDescent="0.2">
      <c r="D184" s="266">
        <v>60020</v>
      </c>
      <c r="E184" s="267" t="s">
        <v>404</v>
      </c>
    </row>
    <row r="185" spans="4:5" x14ac:dyDescent="0.2">
      <c r="D185" s="266">
        <v>60030</v>
      </c>
      <c r="E185" s="267" t="s">
        <v>405</v>
      </c>
    </row>
    <row r="186" spans="4:5" x14ac:dyDescent="0.2">
      <c r="D186" s="266">
        <v>60040</v>
      </c>
      <c r="E186" s="267" t="s">
        <v>407</v>
      </c>
    </row>
    <row r="187" spans="4:5" x14ac:dyDescent="0.2">
      <c r="D187" s="266">
        <v>60061</v>
      </c>
      <c r="E187" s="267" t="s">
        <v>408</v>
      </c>
    </row>
    <row r="188" spans="4:5" x14ac:dyDescent="0.2">
      <c r="D188" s="266">
        <v>60062</v>
      </c>
      <c r="E188" s="267" t="s">
        <v>410</v>
      </c>
    </row>
    <row r="189" spans="4:5" x14ac:dyDescent="0.2">
      <c r="D189" s="266">
        <v>60063</v>
      </c>
      <c r="E189" s="267" t="s">
        <v>412</v>
      </c>
    </row>
    <row r="190" spans="4:5" x14ac:dyDescent="0.2">
      <c r="D190" s="271">
        <v>72010</v>
      </c>
      <c r="E190" s="267" t="s">
        <v>418</v>
      </c>
    </row>
    <row r="191" spans="4:5" x14ac:dyDescent="0.2">
      <c r="D191" s="271">
        <v>72040</v>
      </c>
      <c r="E191" s="272" t="s">
        <v>420</v>
      </c>
    </row>
    <row r="192" spans="4:5" x14ac:dyDescent="0.2">
      <c r="D192" s="271">
        <v>72050</v>
      </c>
      <c r="E192" s="272" t="s">
        <v>422</v>
      </c>
    </row>
    <row r="193" spans="4:5" x14ac:dyDescent="0.2">
      <c r="D193" s="271">
        <v>73010</v>
      </c>
      <c r="E193" s="267" t="s">
        <v>426</v>
      </c>
    </row>
    <row r="194" spans="4:5" x14ac:dyDescent="0.2">
      <c r="D194" s="271">
        <v>74010</v>
      </c>
      <c r="E194" s="267" t="s">
        <v>430</v>
      </c>
    </row>
    <row r="195" spans="4:5" x14ac:dyDescent="0.2">
      <c r="D195" s="266">
        <v>91010</v>
      </c>
      <c r="E195" s="267" t="s">
        <v>433</v>
      </c>
    </row>
    <row r="196" spans="4:5" x14ac:dyDescent="0.2">
      <c r="D196" s="273">
        <v>93010</v>
      </c>
      <c r="E196" s="267" t="s">
        <v>435</v>
      </c>
    </row>
    <row r="197" spans="4:5" x14ac:dyDescent="0.2">
      <c r="D197" s="266">
        <v>99810</v>
      </c>
      <c r="E197" s="267" t="s">
        <v>437</v>
      </c>
    </row>
    <row r="198" spans="4:5" x14ac:dyDescent="0.2">
      <c r="D198" s="266">
        <v>99820</v>
      </c>
      <c r="E198" s="267" t="s">
        <v>439</v>
      </c>
    </row>
  </sheetData>
  <sheetProtection password="9ED5" sheet="1" objects="1" scenarios="1" selectLockedCells="1"/>
  <autoFilter ref="B1"/>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0000"/>
    <pageSetUpPr fitToPage="1"/>
  </sheetPr>
  <dimension ref="A1:C250"/>
  <sheetViews>
    <sheetView workbookViewId="0">
      <selection activeCell="C13" sqref="C13"/>
    </sheetView>
  </sheetViews>
  <sheetFormatPr baseColWidth="10" defaultColWidth="56.140625" defaultRowHeight="12.75" x14ac:dyDescent="0.2"/>
  <cols>
    <col min="1" max="1" width="7" style="79" customWidth="1"/>
    <col min="2" max="2" width="45.5703125" style="76" customWidth="1"/>
    <col min="3" max="3" width="198.7109375" style="81" customWidth="1"/>
    <col min="4" max="16384" width="56.140625" style="68"/>
  </cols>
  <sheetData>
    <row r="1" spans="1:3" s="57" customFormat="1" ht="15.75" x14ac:dyDescent="0.2">
      <c r="A1" s="54" t="s">
        <v>7</v>
      </c>
      <c r="B1" s="55"/>
      <c r="C1" s="56"/>
    </row>
    <row r="2" spans="1:3" s="57" customFormat="1" x14ac:dyDescent="0.2">
      <c r="A2" s="58"/>
      <c r="B2" s="55"/>
      <c r="C2" s="56"/>
    </row>
    <row r="3" spans="1:3" s="60" customFormat="1" ht="25.5" x14ac:dyDescent="0.2">
      <c r="A3" s="59" t="s">
        <v>8</v>
      </c>
      <c r="B3" s="59" t="s">
        <v>9</v>
      </c>
      <c r="C3" s="59" t="s">
        <v>10</v>
      </c>
    </row>
    <row r="4" spans="1:3" s="64" customFormat="1" x14ac:dyDescent="0.2">
      <c r="A4" s="61"/>
      <c r="B4" s="62"/>
      <c r="C4" s="63"/>
    </row>
    <row r="5" spans="1:3" ht="25.5" x14ac:dyDescent="0.2">
      <c r="A5" s="65"/>
      <c r="B5" s="66" t="s">
        <v>11</v>
      </c>
      <c r="C5" s="67" t="s">
        <v>12</v>
      </c>
    </row>
    <row r="6" spans="1:3" x14ac:dyDescent="0.2">
      <c r="A6" s="65"/>
      <c r="B6" s="66" t="s">
        <v>13</v>
      </c>
      <c r="C6" s="69" t="s">
        <v>14</v>
      </c>
    </row>
    <row r="7" spans="1:3" ht="25.5" x14ac:dyDescent="0.2">
      <c r="A7" s="65">
        <v>11110</v>
      </c>
      <c r="B7" s="70" t="s">
        <v>15</v>
      </c>
      <c r="C7" s="71" t="s">
        <v>16</v>
      </c>
    </row>
    <row r="8" spans="1:3" x14ac:dyDescent="0.2">
      <c r="A8" s="65">
        <v>11120</v>
      </c>
      <c r="B8" s="70" t="s">
        <v>17</v>
      </c>
      <c r="C8" s="71" t="s">
        <v>18</v>
      </c>
    </row>
    <row r="9" spans="1:3" x14ac:dyDescent="0.2">
      <c r="A9" s="65">
        <v>11130</v>
      </c>
      <c r="B9" s="70" t="s">
        <v>19</v>
      </c>
      <c r="C9" s="71" t="s">
        <v>20</v>
      </c>
    </row>
    <row r="10" spans="1:3" x14ac:dyDescent="0.2">
      <c r="A10" s="65">
        <v>11182</v>
      </c>
      <c r="B10" s="70" t="s">
        <v>21</v>
      </c>
      <c r="C10" s="71" t="s">
        <v>22</v>
      </c>
    </row>
    <row r="11" spans="1:3" x14ac:dyDescent="0.2">
      <c r="A11" s="65"/>
      <c r="B11" s="66" t="s">
        <v>23</v>
      </c>
      <c r="C11" s="71"/>
    </row>
    <row r="12" spans="1:3" x14ac:dyDescent="0.2">
      <c r="A12" s="65">
        <v>11220</v>
      </c>
      <c r="B12" s="70" t="s">
        <v>24</v>
      </c>
      <c r="C12" s="71" t="s">
        <v>25</v>
      </c>
    </row>
    <row r="13" spans="1:3" ht="25.5" x14ac:dyDescent="0.2">
      <c r="A13" s="65">
        <v>11230</v>
      </c>
      <c r="B13" s="70" t="s">
        <v>26</v>
      </c>
      <c r="C13" s="71" t="s">
        <v>27</v>
      </c>
    </row>
    <row r="14" spans="1:3" x14ac:dyDescent="0.2">
      <c r="A14" s="65">
        <v>11240</v>
      </c>
      <c r="B14" s="70" t="s">
        <v>28</v>
      </c>
      <c r="C14" s="71" t="s">
        <v>29</v>
      </c>
    </row>
    <row r="15" spans="1:3" x14ac:dyDescent="0.2">
      <c r="A15" s="65"/>
      <c r="B15" s="66" t="s">
        <v>30</v>
      </c>
      <c r="C15" s="71"/>
    </row>
    <row r="16" spans="1:3" x14ac:dyDescent="0.2">
      <c r="A16" s="65">
        <v>11320</v>
      </c>
      <c r="B16" s="70" t="s">
        <v>31</v>
      </c>
      <c r="C16" s="71" t="s">
        <v>32</v>
      </c>
    </row>
    <row r="17" spans="1:3" x14ac:dyDescent="0.2">
      <c r="A17" s="65">
        <v>11330</v>
      </c>
      <c r="B17" s="70" t="s">
        <v>33</v>
      </c>
      <c r="C17" s="71" t="s">
        <v>34</v>
      </c>
    </row>
    <row r="18" spans="1:3" x14ac:dyDescent="0.2">
      <c r="A18" s="65"/>
      <c r="B18" s="66" t="s">
        <v>35</v>
      </c>
      <c r="C18" s="71"/>
    </row>
    <row r="19" spans="1:3" x14ac:dyDescent="0.2">
      <c r="A19" s="65">
        <v>11420</v>
      </c>
      <c r="B19" s="70" t="s">
        <v>36</v>
      </c>
      <c r="C19" s="71" t="s">
        <v>37</v>
      </c>
    </row>
    <row r="20" spans="1:3" x14ac:dyDescent="0.2">
      <c r="A20" s="65">
        <v>11430</v>
      </c>
      <c r="B20" s="70" t="s">
        <v>38</v>
      </c>
      <c r="C20" s="71" t="s">
        <v>39</v>
      </c>
    </row>
    <row r="21" spans="1:3" x14ac:dyDescent="0.2">
      <c r="A21" s="65"/>
      <c r="B21" s="66" t="s">
        <v>40</v>
      </c>
      <c r="C21" s="71"/>
    </row>
    <row r="22" spans="1:3" x14ac:dyDescent="0.2">
      <c r="A22" s="65"/>
      <c r="B22" s="66" t="s">
        <v>41</v>
      </c>
      <c r="C22" s="71"/>
    </row>
    <row r="23" spans="1:3" ht="25.5" x14ac:dyDescent="0.2">
      <c r="A23" s="65">
        <v>12110</v>
      </c>
      <c r="B23" s="70" t="s">
        <v>42</v>
      </c>
      <c r="C23" s="71" t="s">
        <v>43</v>
      </c>
    </row>
    <row r="24" spans="1:3" x14ac:dyDescent="0.2">
      <c r="A24" s="65">
        <v>12181</v>
      </c>
      <c r="B24" s="70" t="s">
        <v>44</v>
      </c>
      <c r="C24" s="71" t="s">
        <v>45</v>
      </c>
    </row>
    <row r="25" spans="1:3" x14ac:dyDescent="0.2">
      <c r="A25" s="65">
        <v>12182</v>
      </c>
      <c r="B25" s="70" t="s">
        <v>46</v>
      </c>
      <c r="C25" s="71" t="s">
        <v>47</v>
      </c>
    </row>
    <row r="26" spans="1:3" ht="25.5" x14ac:dyDescent="0.2">
      <c r="A26" s="65">
        <v>12191</v>
      </c>
      <c r="B26" s="70" t="s">
        <v>48</v>
      </c>
      <c r="C26" s="71" t="s">
        <v>49</v>
      </c>
    </row>
    <row r="27" spans="1:3" x14ac:dyDescent="0.2">
      <c r="A27" s="65"/>
      <c r="B27" s="66" t="s">
        <v>50</v>
      </c>
      <c r="C27" s="71"/>
    </row>
    <row r="28" spans="1:3" x14ac:dyDescent="0.2">
      <c r="A28" s="65">
        <v>12220</v>
      </c>
      <c r="B28" s="70" t="s">
        <v>51</v>
      </c>
      <c r="C28" s="71" t="s">
        <v>52</v>
      </c>
    </row>
    <row r="29" spans="1:3" x14ac:dyDescent="0.2">
      <c r="A29" s="65">
        <v>12230</v>
      </c>
      <c r="B29" s="70" t="s">
        <v>53</v>
      </c>
      <c r="C29" s="71" t="s">
        <v>54</v>
      </c>
    </row>
    <row r="30" spans="1:3" ht="25.5" x14ac:dyDescent="0.2">
      <c r="A30" s="65">
        <v>12240</v>
      </c>
      <c r="B30" s="70" t="s">
        <v>55</v>
      </c>
      <c r="C30" s="71" t="s">
        <v>56</v>
      </c>
    </row>
    <row r="31" spans="1:3" ht="25.5" x14ac:dyDescent="0.2">
      <c r="A31" s="65">
        <v>12250</v>
      </c>
      <c r="B31" s="70" t="s">
        <v>57</v>
      </c>
      <c r="C31" s="71" t="s">
        <v>58</v>
      </c>
    </row>
    <row r="32" spans="1:3" ht="25.5" x14ac:dyDescent="0.2">
      <c r="A32" s="65">
        <v>12261</v>
      </c>
      <c r="B32" s="70" t="s">
        <v>59</v>
      </c>
      <c r="C32" s="71" t="s">
        <v>60</v>
      </c>
    </row>
    <row r="33" spans="1:3" x14ac:dyDescent="0.2">
      <c r="A33" s="65">
        <v>12262</v>
      </c>
      <c r="B33" s="70" t="s">
        <v>61</v>
      </c>
      <c r="C33" s="72" t="s">
        <v>62</v>
      </c>
    </row>
    <row r="34" spans="1:3" x14ac:dyDescent="0.2">
      <c r="A34" s="65">
        <v>12263</v>
      </c>
      <c r="B34" s="70" t="s">
        <v>63</v>
      </c>
      <c r="C34" s="72" t="s">
        <v>64</v>
      </c>
    </row>
    <row r="35" spans="1:3" x14ac:dyDescent="0.2">
      <c r="A35" s="65">
        <v>12281</v>
      </c>
      <c r="B35" s="70" t="s">
        <v>65</v>
      </c>
      <c r="C35" s="71" t="s">
        <v>66</v>
      </c>
    </row>
    <row r="36" spans="1:3" ht="25.5" x14ac:dyDescent="0.2">
      <c r="A36" s="65"/>
      <c r="B36" s="66" t="s">
        <v>67</v>
      </c>
      <c r="C36" s="71"/>
    </row>
    <row r="37" spans="1:3" ht="25.5" x14ac:dyDescent="0.2">
      <c r="A37" s="65">
        <v>13010</v>
      </c>
      <c r="B37" s="70" t="s">
        <v>68</v>
      </c>
      <c r="C37" s="71" t="s">
        <v>69</v>
      </c>
    </row>
    <row r="38" spans="1:3" x14ac:dyDescent="0.2">
      <c r="A38" s="65">
        <v>13020</v>
      </c>
      <c r="B38" s="70" t="s">
        <v>70</v>
      </c>
      <c r="C38" s="71" t="s">
        <v>71</v>
      </c>
    </row>
    <row r="39" spans="1:3" x14ac:dyDescent="0.2">
      <c r="A39" s="65">
        <v>13030</v>
      </c>
      <c r="B39" s="70" t="s">
        <v>72</v>
      </c>
      <c r="C39" s="71" t="s">
        <v>73</v>
      </c>
    </row>
    <row r="40" spans="1:3" x14ac:dyDescent="0.2">
      <c r="A40" s="65">
        <v>13040</v>
      </c>
      <c r="B40" s="70" t="s">
        <v>74</v>
      </c>
      <c r="C40" s="71" t="s">
        <v>75</v>
      </c>
    </row>
    <row r="41" spans="1:3" ht="25.5" x14ac:dyDescent="0.2">
      <c r="A41" s="65">
        <v>13081</v>
      </c>
      <c r="B41" s="70" t="s">
        <v>76</v>
      </c>
      <c r="C41" s="71" t="s">
        <v>77</v>
      </c>
    </row>
    <row r="42" spans="1:3" x14ac:dyDescent="0.2">
      <c r="A42" s="65"/>
      <c r="B42" s="66" t="s">
        <v>78</v>
      </c>
      <c r="C42" s="71"/>
    </row>
    <row r="43" spans="1:3" ht="25.5" x14ac:dyDescent="0.2">
      <c r="A43" s="65">
        <v>14010</v>
      </c>
      <c r="B43" s="70" t="s">
        <v>79</v>
      </c>
      <c r="C43" s="72" t="s">
        <v>80</v>
      </c>
    </row>
    <row r="44" spans="1:3" ht="25.5" x14ac:dyDescent="0.2">
      <c r="A44" s="65">
        <v>14015</v>
      </c>
      <c r="B44" s="70" t="s">
        <v>81</v>
      </c>
      <c r="C44" s="72" t="s">
        <v>82</v>
      </c>
    </row>
    <row r="45" spans="1:3" ht="25.5" x14ac:dyDescent="0.2">
      <c r="A45" s="65">
        <v>14020</v>
      </c>
      <c r="B45" s="70" t="s">
        <v>83</v>
      </c>
      <c r="C45" s="72" t="s">
        <v>84</v>
      </c>
    </row>
    <row r="46" spans="1:3" ht="25.5" x14ac:dyDescent="0.2">
      <c r="A46" s="65">
        <v>14021</v>
      </c>
      <c r="B46" s="70" t="s">
        <v>85</v>
      </c>
      <c r="C46" s="72" t="s">
        <v>86</v>
      </c>
    </row>
    <row r="47" spans="1:3" x14ac:dyDescent="0.2">
      <c r="A47" s="65">
        <v>14022</v>
      </c>
      <c r="B47" s="70" t="s">
        <v>87</v>
      </c>
      <c r="C47" s="72" t="s">
        <v>88</v>
      </c>
    </row>
    <row r="48" spans="1:3" ht="25.5" x14ac:dyDescent="0.2">
      <c r="A48" s="65">
        <v>14030</v>
      </c>
      <c r="B48" s="70" t="s">
        <v>89</v>
      </c>
      <c r="C48" s="72" t="s">
        <v>90</v>
      </c>
    </row>
    <row r="49" spans="1:3" ht="25.5" x14ac:dyDescent="0.2">
      <c r="A49" s="65">
        <v>14031</v>
      </c>
      <c r="B49" s="70" t="s">
        <v>91</v>
      </c>
      <c r="C49" s="72" t="s">
        <v>92</v>
      </c>
    </row>
    <row r="50" spans="1:3" ht="27.75" x14ac:dyDescent="0.2">
      <c r="A50" s="65">
        <v>14032</v>
      </c>
      <c r="B50" s="70" t="s">
        <v>93</v>
      </c>
      <c r="C50" s="72" t="s">
        <v>94</v>
      </c>
    </row>
    <row r="51" spans="1:3" ht="25.5" x14ac:dyDescent="0.2">
      <c r="A51" s="65">
        <v>14040</v>
      </c>
      <c r="B51" s="70" t="s">
        <v>95</v>
      </c>
      <c r="C51" s="72" t="s">
        <v>96</v>
      </c>
    </row>
    <row r="52" spans="1:3" x14ac:dyDescent="0.2">
      <c r="A52" s="65">
        <v>14050</v>
      </c>
      <c r="B52" s="70" t="s">
        <v>97</v>
      </c>
      <c r="C52" s="72" t="s">
        <v>98</v>
      </c>
    </row>
    <row r="53" spans="1:3" ht="25.5" x14ac:dyDescent="0.2">
      <c r="A53" s="65">
        <v>14081</v>
      </c>
      <c r="B53" s="70" t="s">
        <v>99</v>
      </c>
      <c r="C53" s="72" t="s">
        <v>100</v>
      </c>
    </row>
    <row r="54" spans="1:3" x14ac:dyDescent="0.2">
      <c r="A54" s="65"/>
      <c r="B54" s="66" t="s">
        <v>101</v>
      </c>
      <c r="C54" s="71"/>
    </row>
    <row r="55" spans="1:3" x14ac:dyDescent="0.2">
      <c r="A55" s="65"/>
      <c r="B55" s="66" t="s">
        <v>102</v>
      </c>
      <c r="C55" s="71" t="s">
        <v>103</v>
      </c>
    </row>
    <row r="56" spans="1:3" ht="51" x14ac:dyDescent="0.2">
      <c r="A56" s="65">
        <v>15110</v>
      </c>
      <c r="B56" s="70" t="s">
        <v>104</v>
      </c>
      <c r="C56" s="71" t="s">
        <v>105</v>
      </c>
    </row>
    <row r="57" spans="1:3" ht="25.5" x14ac:dyDescent="0.2">
      <c r="A57" s="65">
        <v>15111</v>
      </c>
      <c r="B57" s="70" t="s">
        <v>106</v>
      </c>
      <c r="C57" s="71" t="s">
        <v>107</v>
      </c>
    </row>
    <row r="58" spans="1:3" ht="25.5" x14ac:dyDescent="0.2">
      <c r="A58" s="65">
        <v>15112</v>
      </c>
      <c r="B58" s="70" t="s">
        <v>108</v>
      </c>
      <c r="C58" s="71" t="s">
        <v>109</v>
      </c>
    </row>
    <row r="59" spans="1:3" ht="38.25" x14ac:dyDescent="0.2">
      <c r="A59" s="65">
        <v>15113</v>
      </c>
      <c r="B59" s="70" t="s">
        <v>110</v>
      </c>
      <c r="C59" s="71" t="s">
        <v>111</v>
      </c>
    </row>
    <row r="60" spans="1:3" ht="89.25" x14ac:dyDescent="0.2">
      <c r="A60" s="65">
        <v>15130</v>
      </c>
      <c r="B60" s="70" t="s">
        <v>112</v>
      </c>
      <c r="C60" s="71" t="s">
        <v>113</v>
      </c>
    </row>
    <row r="61" spans="1:3" ht="51" x14ac:dyDescent="0.2">
      <c r="A61" s="65">
        <v>15150</v>
      </c>
      <c r="B61" s="70" t="s">
        <v>114</v>
      </c>
      <c r="C61" s="71" t="s">
        <v>115</v>
      </c>
    </row>
    <row r="62" spans="1:3" ht="25.5" x14ac:dyDescent="0.2">
      <c r="A62" s="65">
        <v>15151</v>
      </c>
      <c r="B62" s="70" t="s">
        <v>116</v>
      </c>
      <c r="C62" s="71" t="s">
        <v>117</v>
      </c>
    </row>
    <row r="63" spans="1:3" ht="38.25" x14ac:dyDescent="0.2">
      <c r="A63" s="65">
        <v>15152</v>
      </c>
      <c r="B63" s="70" t="s">
        <v>118</v>
      </c>
      <c r="C63" s="71" t="s">
        <v>119</v>
      </c>
    </row>
    <row r="64" spans="1:3" ht="25.5" x14ac:dyDescent="0.2">
      <c r="A64" s="65">
        <v>15153</v>
      </c>
      <c r="B64" s="70" t="s">
        <v>120</v>
      </c>
      <c r="C64" s="71" t="s">
        <v>121</v>
      </c>
    </row>
    <row r="65" spans="1:3" ht="114.75" x14ac:dyDescent="0.2">
      <c r="A65" s="65">
        <v>15160</v>
      </c>
      <c r="B65" s="70" t="s">
        <v>122</v>
      </c>
      <c r="C65" s="71" t="s">
        <v>123</v>
      </c>
    </row>
    <row r="66" spans="1:3" ht="25.5" x14ac:dyDescent="0.2">
      <c r="A66" s="65">
        <v>15170</v>
      </c>
      <c r="B66" s="70" t="s">
        <v>124</v>
      </c>
      <c r="C66" s="71" t="s">
        <v>125</v>
      </c>
    </row>
    <row r="67" spans="1:3" ht="25.5" x14ac:dyDescent="0.2">
      <c r="A67" s="65"/>
      <c r="B67" s="66" t="s">
        <v>126</v>
      </c>
      <c r="C67" s="69" t="s">
        <v>127</v>
      </c>
    </row>
    <row r="68" spans="1:3" ht="76.5" x14ac:dyDescent="0.2">
      <c r="A68" s="65">
        <v>15210</v>
      </c>
      <c r="B68" s="70" t="s">
        <v>128</v>
      </c>
      <c r="C68" s="71" t="s">
        <v>129</v>
      </c>
    </row>
    <row r="69" spans="1:3" ht="63.75" x14ac:dyDescent="0.2">
      <c r="A69" s="65">
        <v>15220</v>
      </c>
      <c r="B69" s="70" t="s">
        <v>130</v>
      </c>
      <c r="C69" s="71" t="s">
        <v>131</v>
      </c>
    </row>
    <row r="70" spans="1:3" ht="140.25" x14ac:dyDescent="0.2">
      <c r="A70" s="65">
        <v>15230</v>
      </c>
      <c r="B70" s="70" t="s">
        <v>132</v>
      </c>
      <c r="C70" s="71" t="s">
        <v>133</v>
      </c>
    </row>
    <row r="71" spans="1:3" ht="38.25" x14ac:dyDescent="0.2">
      <c r="A71" s="65">
        <v>15240</v>
      </c>
      <c r="B71" s="70" t="s">
        <v>134</v>
      </c>
      <c r="C71" s="71" t="s">
        <v>135</v>
      </c>
    </row>
    <row r="72" spans="1:3" ht="38.25" x14ac:dyDescent="0.2">
      <c r="A72" s="65">
        <v>15250</v>
      </c>
      <c r="B72" s="70" t="s">
        <v>136</v>
      </c>
      <c r="C72" s="71" t="s">
        <v>137</v>
      </c>
    </row>
    <row r="73" spans="1:3" ht="25.5" x14ac:dyDescent="0.2">
      <c r="A73" s="65">
        <v>15261</v>
      </c>
      <c r="B73" s="70" t="s">
        <v>138</v>
      </c>
      <c r="C73" s="71" t="s">
        <v>139</v>
      </c>
    </row>
    <row r="74" spans="1:3" ht="25.5" x14ac:dyDescent="0.2">
      <c r="A74" s="65"/>
      <c r="B74" s="66" t="s">
        <v>140</v>
      </c>
      <c r="C74" s="71"/>
    </row>
    <row r="75" spans="1:3" ht="25.5" x14ac:dyDescent="0.2">
      <c r="A75" s="65">
        <v>16010</v>
      </c>
      <c r="B75" s="70" t="s">
        <v>141</v>
      </c>
      <c r="C75" s="71" t="s">
        <v>142</v>
      </c>
    </row>
    <row r="76" spans="1:3" ht="25.5" x14ac:dyDescent="0.2">
      <c r="A76" s="65">
        <v>16020</v>
      </c>
      <c r="B76" s="70" t="s">
        <v>143</v>
      </c>
      <c r="C76" s="71" t="s">
        <v>144</v>
      </c>
    </row>
    <row r="77" spans="1:3" x14ac:dyDescent="0.2">
      <c r="A77" s="65">
        <v>16030</v>
      </c>
      <c r="B77" s="70" t="s">
        <v>145</v>
      </c>
      <c r="C77" s="71" t="s">
        <v>146</v>
      </c>
    </row>
    <row r="78" spans="1:3" x14ac:dyDescent="0.2">
      <c r="A78" s="65">
        <v>16040</v>
      </c>
      <c r="B78" s="70" t="s">
        <v>147</v>
      </c>
      <c r="C78" s="71" t="s">
        <v>148</v>
      </c>
    </row>
    <row r="79" spans="1:3" s="134" customFormat="1" ht="25.5" x14ac:dyDescent="0.2">
      <c r="A79" s="131">
        <v>16050</v>
      </c>
      <c r="B79" s="132" t="s">
        <v>149</v>
      </c>
      <c r="C79" s="133" t="s">
        <v>150</v>
      </c>
    </row>
    <row r="80" spans="1:3" x14ac:dyDescent="0.2">
      <c r="A80" s="65">
        <v>16061</v>
      </c>
      <c r="B80" s="70" t="s">
        <v>151</v>
      </c>
      <c r="C80" s="71" t="s">
        <v>152</v>
      </c>
    </row>
    <row r="81" spans="1:3" x14ac:dyDescent="0.2">
      <c r="A81" s="65">
        <v>16062</v>
      </c>
      <c r="B81" s="70" t="s">
        <v>153</v>
      </c>
      <c r="C81" s="71" t="s">
        <v>154</v>
      </c>
    </row>
    <row r="82" spans="1:3" x14ac:dyDescent="0.2">
      <c r="A82" s="65">
        <v>16063</v>
      </c>
      <c r="B82" s="70" t="s">
        <v>155</v>
      </c>
      <c r="C82" s="71" t="s">
        <v>156</v>
      </c>
    </row>
    <row r="83" spans="1:3" ht="25.5" x14ac:dyDescent="0.2">
      <c r="A83" s="65">
        <v>16064</v>
      </c>
      <c r="B83" s="70" t="s">
        <v>157</v>
      </c>
      <c r="C83" s="71" t="s">
        <v>158</v>
      </c>
    </row>
    <row r="84" spans="1:3" x14ac:dyDescent="0.2">
      <c r="A84" s="65"/>
      <c r="B84" s="66" t="s">
        <v>159</v>
      </c>
      <c r="C84" s="69" t="s">
        <v>160</v>
      </c>
    </row>
    <row r="85" spans="1:3" ht="25.5" x14ac:dyDescent="0.2">
      <c r="A85" s="65">
        <v>21010</v>
      </c>
      <c r="B85" s="70" t="s">
        <v>161</v>
      </c>
      <c r="C85" s="71" t="s">
        <v>162</v>
      </c>
    </row>
    <row r="86" spans="1:3" x14ac:dyDescent="0.2">
      <c r="A86" s="65">
        <v>21020</v>
      </c>
      <c r="B86" s="70" t="s">
        <v>163</v>
      </c>
      <c r="C86" s="71" t="s">
        <v>164</v>
      </c>
    </row>
    <row r="87" spans="1:3" x14ac:dyDescent="0.2">
      <c r="A87" s="65">
        <v>21030</v>
      </c>
      <c r="B87" s="70" t="s">
        <v>165</v>
      </c>
      <c r="C87" s="71" t="s">
        <v>166</v>
      </c>
    </row>
    <row r="88" spans="1:3" x14ac:dyDescent="0.2">
      <c r="A88" s="65">
        <v>21040</v>
      </c>
      <c r="B88" s="70" t="s">
        <v>167</v>
      </c>
      <c r="C88" s="71" t="s">
        <v>168</v>
      </c>
    </row>
    <row r="89" spans="1:3" x14ac:dyDescent="0.2">
      <c r="A89" s="65">
        <v>21050</v>
      </c>
      <c r="B89" s="70" t="s">
        <v>169</v>
      </c>
      <c r="C89" s="71" t="s">
        <v>170</v>
      </c>
    </row>
    <row r="90" spans="1:3" x14ac:dyDescent="0.2">
      <c r="A90" s="65">
        <v>21061</v>
      </c>
      <c r="B90" s="70" t="s">
        <v>171</v>
      </c>
      <c r="C90" s="71" t="s">
        <v>172</v>
      </c>
    </row>
    <row r="91" spans="1:3" ht="25.5" x14ac:dyDescent="0.2">
      <c r="A91" s="65">
        <v>21081</v>
      </c>
      <c r="B91" s="70" t="s">
        <v>173</v>
      </c>
      <c r="C91" s="71"/>
    </row>
    <row r="92" spans="1:3" x14ac:dyDescent="0.2">
      <c r="A92" s="65"/>
      <c r="B92" s="66" t="s">
        <v>174</v>
      </c>
      <c r="C92" s="71"/>
    </row>
    <row r="93" spans="1:3" ht="25.5" x14ac:dyDescent="0.2">
      <c r="A93" s="65">
        <v>22010</v>
      </c>
      <c r="B93" s="70" t="s">
        <v>175</v>
      </c>
      <c r="C93" s="71" t="s">
        <v>176</v>
      </c>
    </row>
    <row r="94" spans="1:3" x14ac:dyDescent="0.2">
      <c r="A94" s="65">
        <v>22020</v>
      </c>
      <c r="B94" s="70" t="s">
        <v>177</v>
      </c>
      <c r="C94" s="71" t="s">
        <v>178</v>
      </c>
    </row>
    <row r="95" spans="1:3" x14ac:dyDescent="0.2">
      <c r="A95" s="65">
        <v>22030</v>
      </c>
      <c r="B95" s="70" t="s">
        <v>179</v>
      </c>
      <c r="C95" s="71" t="s">
        <v>180</v>
      </c>
    </row>
    <row r="96" spans="1:3" ht="25.5" x14ac:dyDescent="0.2">
      <c r="A96" s="65">
        <v>22040</v>
      </c>
      <c r="B96" s="70" t="s">
        <v>181</v>
      </c>
      <c r="C96" s="71" t="s">
        <v>182</v>
      </c>
    </row>
    <row r="97" spans="1:3" ht="25.5" x14ac:dyDescent="0.2">
      <c r="A97" s="65"/>
      <c r="B97" s="66" t="s">
        <v>183</v>
      </c>
      <c r="C97" s="67" t="s">
        <v>184</v>
      </c>
    </row>
    <row r="98" spans="1:3" x14ac:dyDescent="0.2">
      <c r="A98" s="65">
        <v>23010</v>
      </c>
      <c r="B98" s="70" t="s">
        <v>185</v>
      </c>
      <c r="C98" s="71" t="s">
        <v>186</v>
      </c>
    </row>
    <row r="99" spans="1:3" x14ac:dyDescent="0.2">
      <c r="A99" s="65">
        <v>23020</v>
      </c>
      <c r="B99" s="70" t="s">
        <v>187</v>
      </c>
      <c r="C99" s="71" t="s">
        <v>188</v>
      </c>
    </row>
    <row r="100" spans="1:3" x14ac:dyDescent="0.2">
      <c r="A100" s="65">
        <v>23030</v>
      </c>
      <c r="B100" s="70" t="s">
        <v>189</v>
      </c>
      <c r="C100" s="71" t="s">
        <v>190</v>
      </c>
    </row>
    <row r="101" spans="1:3" x14ac:dyDescent="0.2">
      <c r="A101" s="65">
        <v>23040</v>
      </c>
      <c r="B101" s="70" t="s">
        <v>191</v>
      </c>
      <c r="C101" s="71" t="s">
        <v>192</v>
      </c>
    </row>
    <row r="102" spans="1:3" x14ac:dyDescent="0.2">
      <c r="A102" s="65">
        <v>23050</v>
      </c>
      <c r="B102" s="70" t="s">
        <v>193</v>
      </c>
      <c r="C102" s="71" t="s">
        <v>194</v>
      </c>
    </row>
    <row r="103" spans="1:3" x14ac:dyDescent="0.2">
      <c r="A103" s="65">
        <v>23061</v>
      </c>
      <c r="B103" s="70" t="s">
        <v>195</v>
      </c>
      <c r="C103" s="71" t="s">
        <v>196</v>
      </c>
    </row>
    <row r="104" spans="1:3" x14ac:dyDescent="0.2">
      <c r="A104" s="65">
        <v>23062</v>
      </c>
      <c r="B104" s="70" t="s">
        <v>197</v>
      </c>
      <c r="C104" s="71"/>
    </row>
    <row r="105" spans="1:3" x14ac:dyDescent="0.2">
      <c r="A105" s="65">
        <v>23063</v>
      </c>
      <c r="B105" s="70" t="s">
        <v>198</v>
      </c>
      <c r="C105" s="71"/>
    </row>
    <row r="106" spans="1:3" x14ac:dyDescent="0.2">
      <c r="A106" s="65">
        <v>23064</v>
      </c>
      <c r="B106" s="70" t="s">
        <v>199</v>
      </c>
      <c r="C106" s="71" t="s">
        <v>200</v>
      </c>
    </row>
    <row r="107" spans="1:3" x14ac:dyDescent="0.2">
      <c r="A107" s="65">
        <v>23065</v>
      </c>
      <c r="B107" s="70" t="s">
        <v>201</v>
      </c>
      <c r="C107" s="71" t="s">
        <v>202</v>
      </c>
    </row>
    <row r="108" spans="1:3" x14ac:dyDescent="0.2">
      <c r="A108" s="65">
        <v>23066</v>
      </c>
      <c r="B108" s="70" t="s">
        <v>203</v>
      </c>
      <c r="C108" s="71"/>
    </row>
    <row r="109" spans="1:3" x14ac:dyDescent="0.2">
      <c r="A109" s="65">
        <v>23067</v>
      </c>
      <c r="B109" s="70" t="s">
        <v>204</v>
      </c>
      <c r="C109" s="71" t="s">
        <v>205</v>
      </c>
    </row>
    <row r="110" spans="1:3" x14ac:dyDescent="0.2">
      <c r="A110" s="65">
        <v>23068</v>
      </c>
      <c r="B110" s="70" t="s">
        <v>206</v>
      </c>
      <c r="C110" s="71" t="s">
        <v>207</v>
      </c>
    </row>
    <row r="111" spans="1:3" x14ac:dyDescent="0.2">
      <c r="A111" s="65">
        <v>23069</v>
      </c>
      <c r="B111" s="70" t="s">
        <v>208</v>
      </c>
      <c r="C111" s="71" t="s">
        <v>209</v>
      </c>
    </row>
    <row r="112" spans="1:3" x14ac:dyDescent="0.2">
      <c r="A112" s="65">
        <v>23070</v>
      </c>
      <c r="B112" s="70" t="s">
        <v>210</v>
      </c>
      <c r="C112" s="71" t="s">
        <v>211</v>
      </c>
    </row>
    <row r="113" spans="1:3" x14ac:dyDescent="0.2">
      <c r="A113" s="65">
        <v>23081</v>
      </c>
      <c r="B113" s="70" t="s">
        <v>212</v>
      </c>
      <c r="C113" s="71" t="s">
        <v>213</v>
      </c>
    </row>
    <row r="114" spans="1:3" x14ac:dyDescent="0.2">
      <c r="A114" s="65">
        <v>23082</v>
      </c>
      <c r="B114" s="70" t="s">
        <v>214</v>
      </c>
      <c r="C114" s="71" t="s">
        <v>215</v>
      </c>
    </row>
    <row r="115" spans="1:3" x14ac:dyDescent="0.2">
      <c r="A115" s="65"/>
      <c r="B115" s="66" t="s">
        <v>216</v>
      </c>
      <c r="C115" s="71"/>
    </row>
    <row r="116" spans="1:3" x14ac:dyDescent="0.2">
      <c r="A116" s="65">
        <v>24010</v>
      </c>
      <c r="B116" s="70" t="s">
        <v>217</v>
      </c>
      <c r="C116" s="71" t="s">
        <v>218</v>
      </c>
    </row>
    <row r="117" spans="1:3" x14ac:dyDescent="0.2">
      <c r="A117" s="65">
        <v>24020</v>
      </c>
      <c r="B117" s="70" t="s">
        <v>219</v>
      </c>
      <c r="C117" s="71" t="s">
        <v>220</v>
      </c>
    </row>
    <row r="118" spans="1:3" x14ac:dyDescent="0.2">
      <c r="A118" s="65">
        <v>24030</v>
      </c>
      <c r="B118" s="70" t="s">
        <v>221</v>
      </c>
      <c r="C118" s="71" t="s">
        <v>222</v>
      </c>
    </row>
    <row r="119" spans="1:3" ht="25.5" x14ac:dyDescent="0.2">
      <c r="A119" s="65">
        <v>24040</v>
      </c>
      <c r="B119" s="70" t="s">
        <v>223</v>
      </c>
      <c r="C119" s="71" t="s">
        <v>224</v>
      </c>
    </row>
    <row r="120" spans="1:3" ht="25.5" x14ac:dyDescent="0.2">
      <c r="A120" s="65">
        <v>24081</v>
      </c>
      <c r="B120" s="70" t="s">
        <v>225</v>
      </c>
      <c r="C120" s="71"/>
    </row>
    <row r="121" spans="1:3" x14ac:dyDescent="0.2">
      <c r="A121" s="65"/>
      <c r="B121" s="66" t="s">
        <v>226</v>
      </c>
      <c r="C121" s="71"/>
    </row>
    <row r="122" spans="1:3" ht="38.25" x14ac:dyDescent="0.2">
      <c r="A122" s="65">
        <v>25010</v>
      </c>
      <c r="B122" s="70" t="s">
        <v>227</v>
      </c>
      <c r="C122" s="71" t="s">
        <v>228</v>
      </c>
    </row>
    <row r="123" spans="1:3" x14ac:dyDescent="0.2">
      <c r="A123" s="65">
        <v>25020</v>
      </c>
      <c r="B123" s="70" t="s">
        <v>229</v>
      </c>
      <c r="C123" s="71" t="s">
        <v>230</v>
      </c>
    </row>
    <row r="124" spans="1:3" x14ac:dyDescent="0.2">
      <c r="A124" s="65"/>
      <c r="B124" s="66" t="s">
        <v>231</v>
      </c>
      <c r="C124" s="71"/>
    </row>
    <row r="125" spans="1:3" x14ac:dyDescent="0.2">
      <c r="A125" s="65">
        <v>31110</v>
      </c>
      <c r="B125" s="70" t="s">
        <v>232</v>
      </c>
      <c r="C125" s="71" t="s">
        <v>233</v>
      </c>
    </row>
    <row r="126" spans="1:3" x14ac:dyDescent="0.2">
      <c r="A126" s="65">
        <v>31120</v>
      </c>
      <c r="B126" s="70" t="s">
        <v>234</v>
      </c>
      <c r="C126" s="71" t="s">
        <v>235</v>
      </c>
    </row>
    <row r="127" spans="1:3" ht="25.5" x14ac:dyDescent="0.2">
      <c r="A127" s="65">
        <v>31130</v>
      </c>
      <c r="B127" s="70" t="s">
        <v>236</v>
      </c>
      <c r="C127" s="71" t="s">
        <v>237</v>
      </c>
    </row>
    <row r="128" spans="1:3" x14ac:dyDescent="0.2">
      <c r="A128" s="65">
        <v>31140</v>
      </c>
      <c r="B128" s="70" t="s">
        <v>238</v>
      </c>
      <c r="C128" s="71" t="s">
        <v>239</v>
      </c>
    </row>
    <row r="129" spans="1:3" x14ac:dyDescent="0.2">
      <c r="A129" s="65">
        <v>31150</v>
      </c>
      <c r="B129" s="70" t="s">
        <v>240</v>
      </c>
      <c r="C129" s="71" t="s">
        <v>241</v>
      </c>
    </row>
    <row r="130" spans="1:3" x14ac:dyDescent="0.2">
      <c r="A130" s="65">
        <v>31161</v>
      </c>
      <c r="B130" s="70" t="s">
        <v>242</v>
      </c>
      <c r="C130" s="71" t="s">
        <v>243</v>
      </c>
    </row>
    <row r="131" spans="1:3" x14ac:dyDescent="0.2">
      <c r="A131" s="65">
        <v>31162</v>
      </c>
      <c r="B131" s="70" t="s">
        <v>244</v>
      </c>
      <c r="C131" s="71" t="s">
        <v>245</v>
      </c>
    </row>
    <row r="132" spans="1:3" x14ac:dyDescent="0.2">
      <c r="A132" s="65">
        <v>31163</v>
      </c>
      <c r="B132" s="70" t="s">
        <v>246</v>
      </c>
      <c r="C132" s="71" t="s">
        <v>247</v>
      </c>
    </row>
    <row r="133" spans="1:3" x14ac:dyDescent="0.2">
      <c r="A133" s="65">
        <v>31164</v>
      </c>
      <c r="B133" s="70" t="s">
        <v>248</v>
      </c>
      <c r="C133" s="71" t="s">
        <v>249</v>
      </c>
    </row>
    <row r="134" spans="1:3" x14ac:dyDescent="0.2">
      <c r="A134" s="65">
        <v>31165</v>
      </c>
      <c r="B134" s="70" t="s">
        <v>250</v>
      </c>
      <c r="C134" s="71" t="s">
        <v>251</v>
      </c>
    </row>
    <row r="135" spans="1:3" x14ac:dyDescent="0.2">
      <c r="A135" s="65">
        <v>31166</v>
      </c>
      <c r="B135" s="70" t="s">
        <v>252</v>
      </c>
      <c r="C135" s="71" t="s">
        <v>253</v>
      </c>
    </row>
    <row r="136" spans="1:3" x14ac:dyDescent="0.2">
      <c r="A136" s="65">
        <v>31181</v>
      </c>
      <c r="B136" s="70" t="s">
        <v>254</v>
      </c>
      <c r="C136" s="71"/>
    </row>
    <row r="137" spans="1:3" ht="25.5" x14ac:dyDescent="0.2">
      <c r="A137" s="65">
        <v>31182</v>
      </c>
      <c r="B137" s="70" t="s">
        <v>255</v>
      </c>
      <c r="C137" s="71" t="s">
        <v>256</v>
      </c>
    </row>
    <row r="138" spans="1:3" x14ac:dyDescent="0.2">
      <c r="A138" s="65">
        <v>31191</v>
      </c>
      <c r="B138" s="70" t="s">
        <v>257</v>
      </c>
      <c r="C138" s="71" t="s">
        <v>258</v>
      </c>
    </row>
    <row r="139" spans="1:3" ht="25.5" x14ac:dyDescent="0.2">
      <c r="A139" s="65">
        <v>31192</v>
      </c>
      <c r="B139" s="70" t="s">
        <v>259</v>
      </c>
      <c r="C139" s="71" t="s">
        <v>260</v>
      </c>
    </row>
    <row r="140" spans="1:3" x14ac:dyDescent="0.2">
      <c r="A140" s="65">
        <v>31193</v>
      </c>
      <c r="B140" s="70" t="s">
        <v>261</v>
      </c>
      <c r="C140" s="71" t="s">
        <v>262</v>
      </c>
    </row>
    <row r="141" spans="1:3" x14ac:dyDescent="0.2">
      <c r="A141" s="65">
        <v>31194</v>
      </c>
      <c r="B141" s="70" t="s">
        <v>263</v>
      </c>
      <c r="C141" s="71" t="s">
        <v>264</v>
      </c>
    </row>
    <row r="142" spans="1:3" x14ac:dyDescent="0.2">
      <c r="A142" s="65">
        <v>31195</v>
      </c>
      <c r="B142" s="70" t="s">
        <v>265</v>
      </c>
      <c r="C142" s="71" t="s">
        <v>266</v>
      </c>
    </row>
    <row r="143" spans="1:3" x14ac:dyDescent="0.2">
      <c r="A143" s="65"/>
      <c r="B143" s="66" t="s">
        <v>267</v>
      </c>
      <c r="C143" s="71"/>
    </row>
    <row r="144" spans="1:3" x14ac:dyDescent="0.2">
      <c r="A144" s="65">
        <v>31210</v>
      </c>
      <c r="B144" s="70" t="s">
        <v>268</v>
      </c>
      <c r="C144" s="71" t="s">
        <v>269</v>
      </c>
    </row>
    <row r="145" spans="1:3" x14ac:dyDescent="0.2">
      <c r="A145" s="65">
        <v>31220</v>
      </c>
      <c r="B145" s="70" t="s">
        <v>270</v>
      </c>
      <c r="C145" s="71" t="s">
        <v>271</v>
      </c>
    </row>
    <row r="146" spans="1:3" x14ac:dyDescent="0.2">
      <c r="A146" s="65">
        <v>31261</v>
      </c>
      <c r="B146" s="70" t="s">
        <v>272</v>
      </c>
      <c r="C146" s="71" t="s">
        <v>273</v>
      </c>
    </row>
    <row r="147" spans="1:3" x14ac:dyDescent="0.2">
      <c r="A147" s="65">
        <v>31281</v>
      </c>
      <c r="B147" s="70" t="s">
        <v>274</v>
      </c>
      <c r="C147" s="71"/>
    </row>
    <row r="148" spans="1:3" x14ac:dyDescent="0.2">
      <c r="A148" s="65">
        <v>31282</v>
      </c>
      <c r="B148" s="70" t="s">
        <v>275</v>
      </c>
      <c r="C148" s="71" t="s">
        <v>276</v>
      </c>
    </row>
    <row r="149" spans="1:3" x14ac:dyDescent="0.2">
      <c r="A149" s="65">
        <v>31291</v>
      </c>
      <c r="B149" s="70" t="s">
        <v>277</v>
      </c>
      <c r="C149" s="71"/>
    </row>
    <row r="150" spans="1:3" x14ac:dyDescent="0.2">
      <c r="A150" s="65"/>
      <c r="B150" s="66" t="s">
        <v>278</v>
      </c>
      <c r="C150" s="71"/>
    </row>
    <row r="151" spans="1:3" ht="25.5" x14ac:dyDescent="0.2">
      <c r="A151" s="65">
        <v>31310</v>
      </c>
      <c r="B151" s="70" t="s">
        <v>279</v>
      </c>
      <c r="C151" s="71" t="s">
        <v>280</v>
      </c>
    </row>
    <row r="152" spans="1:3" x14ac:dyDescent="0.2">
      <c r="A152" s="65">
        <v>31320</v>
      </c>
      <c r="B152" s="70" t="s">
        <v>281</v>
      </c>
      <c r="C152" s="71" t="s">
        <v>282</v>
      </c>
    </row>
    <row r="153" spans="1:3" x14ac:dyDescent="0.2">
      <c r="A153" s="65">
        <v>31381</v>
      </c>
      <c r="B153" s="70" t="s">
        <v>283</v>
      </c>
      <c r="C153" s="71"/>
    </row>
    <row r="154" spans="1:3" x14ac:dyDescent="0.2">
      <c r="A154" s="65">
        <v>31382</v>
      </c>
      <c r="B154" s="70" t="s">
        <v>284</v>
      </c>
      <c r="C154" s="71" t="s">
        <v>285</v>
      </c>
    </row>
    <row r="155" spans="1:3" x14ac:dyDescent="0.2">
      <c r="A155" s="65">
        <v>31391</v>
      </c>
      <c r="B155" s="70" t="s">
        <v>286</v>
      </c>
      <c r="C155" s="71" t="s">
        <v>287</v>
      </c>
    </row>
    <row r="156" spans="1:3" x14ac:dyDescent="0.2">
      <c r="A156" s="65"/>
      <c r="B156" s="66" t="s">
        <v>288</v>
      </c>
      <c r="C156" s="67" t="s">
        <v>289</v>
      </c>
    </row>
    <row r="157" spans="1:3" x14ac:dyDescent="0.2">
      <c r="A157" s="65">
        <v>32110</v>
      </c>
      <c r="B157" s="70" t="s">
        <v>290</v>
      </c>
      <c r="C157" s="71" t="s">
        <v>291</v>
      </c>
    </row>
    <row r="158" spans="1:3" x14ac:dyDescent="0.2">
      <c r="A158" s="65">
        <v>32120</v>
      </c>
      <c r="B158" s="70" t="s">
        <v>292</v>
      </c>
      <c r="C158" s="71"/>
    </row>
    <row r="159" spans="1:3" x14ac:dyDescent="0.2">
      <c r="A159" s="65">
        <v>32130</v>
      </c>
      <c r="B159" s="70" t="s">
        <v>293</v>
      </c>
      <c r="C159" s="71" t="s">
        <v>294</v>
      </c>
    </row>
    <row r="160" spans="1:3" x14ac:dyDescent="0.2">
      <c r="A160" s="65">
        <v>32140</v>
      </c>
      <c r="B160" s="70" t="s">
        <v>295</v>
      </c>
      <c r="C160" s="71"/>
    </row>
    <row r="161" spans="1:3" x14ac:dyDescent="0.2">
      <c r="A161" s="65">
        <v>32161</v>
      </c>
      <c r="B161" s="70" t="s">
        <v>296</v>
      </c>
      <c r="C161" s="71" t="s">
        <v>297</v>
      </c>
    </row>
    <row r="162" spans="1:3" x14ac:dyDescent="0.2">
      <c r="A162" s="65">
        <v>32162</v>
      </c>
      <c r="B162" s="70" t="s">
        <v>298</v>
      </c>
      <c r="C162" s="71" t="s">
        <v>299</v>
      </c>
    </row>
    <row r="163" spans="1:3" x14ac:dyDescent="0.2">
      <c r="A163" s="65">
        <v>32163</v>
      </c>
      <c r="B163" s="70" t="s">
        <v>300</v>
      </c>
      <c r="C163" s="71" t="s">
        <v>301</v>
      </c>
    </row>
    <row r="164" spans="1:3" x14ac:dyDescent="0.2">
      <c r="A164" s="65">
        <v>32164</v>
      </c>
      <c r="B164" s="70" t="s">
        <v>302</v>
      </c>
      <c r="C164" s="71" t="s">
        <v>303</v>
      </c>
    </row>
    <row r="165" spans="1:3" x14ac:dyDescent="0.2">
      <c r="A165" s="65">
        <v>32165</v>
      </c>
      <c r="B165" s="70" t="s">
        <v>304</v>
      </c>
      <c r="C165" s="71"/>
    </row>
    <row r="166" spans="1:3" x14ac:dyDescent="0.2">
      <c r="A166" s="65">
        <v>32166</v>
      </c>
      <c r="B166" s="70" t="s">
        <v>305</v>
      </c>
      <c r="C166" s="71"/>
    </row>
    <row r="167" spans="1:3" x14ac:dyDescent="0.2">
      <c r="A167" s="65">
        <v>32167</v>
      </c>
      <c r="B167" s="70" t="s">
        <v>306</v>
      </c>
      <c r="C167" s="71" t="s">
        <v>307</v>
      </c>
    </row>
    <row r="168" spans="1:3" x14ac:dyDescent="0.2">
      <c r="A168" s="65">
        <v>32168</v>
      </c>
      <c r="B168" s="70" t="s">
        <v>308</v>
      </c>
      <c r="C168" s="71" t="s">
        <v>309</v>
      </c>
    </row>
    <row r="169" spans="1:3" x14ac:dyDescent="0.2">
      <c r="A169" s="65">
        <v>32169</v>
      </c>
      <c r="B169" s="70" t="s">
        <v>310</v>
      </c>
      <c r="C169" s="71" t="s">
        <v>311</v>
      </c>
    </row>
    <row r="170" spans="1:3" x14ac:dyDescent="0.2">
      <c r="A170" s="65">
        <v>32170</v>
      </c>
      <c r="B170" s="70" t="s">
        <v>312</v>
      </c>
      <c r="C170" s="71"/>
    </row>
    <row r="171" spans="1:3" x14ac:dyDescent="0.2">
      <c r="A171" s="65">
        <v>32171</v>
      </c>
      <c r="B171" s="70" t="s">
        <v>313</v>
      </c>
      <c r="C171" s="71" t="s">
        <v>314</v>
      </c>
    </row>
    <row r="172" spans="1:3" x14ac:dyDescent="0.2">
      <c r="A172" s="65">
        <v>32172</v>
      </c>
      <c r="B172" s="70" t="s">
        <v>315</v>
      </c>
      <c r="C172" s="71" t="s">
        <v>316</v>
      </c>
    </row>
    <row r="173" spans="1:3" x14ac:dyDescent="0.2">
      <c r="A173" s="65">
        <v>32182</v>
      </c>
      <c r="B173" s="70" t="s">
        <v>317</v>
      </c>
      <c r="C173" s="71" t="s">
        <v>318</v>
      </c>
    </row>
    <row r="174" spans="1:3" x14ac:dyDescent="0.2">
      <c r="A174" s="65"/>
      <c r="B174" s="66" t="s">
        <v>319</v>
      </c>
      <c r="C174" s="71"/>
    </row>
    <row r="175" spans="1:3" ht="25.5" x14ac:dyDescent="0.2">
      <c r="A175" s="65">
        <v>32210</v>
      </c>
      <c r="B175" s="70" t="s">
        <v>320</v>
      </c>
      <c r="C175" s="71" t="s">
        <v>321</v>
      </c>
    </row>
    <row r="176" spans="1:3" x14ac:dyDescent="0.2">
      <c r="A176" s="65">
        <v>32220</v>
      </c>
      <c r="B176" s="70" t="s">
        <v>322</v>
      </c>
      <c r="C176" s="71" t="s">
        <v>323</v>
      </c>
    </row>
    <row r="177" spans="1:3" x14ac:dyDescent="0.2">
      <c r="A177" s="65">
        <v>32261</v>
      </c>
      <c r="B177" s="70" t="s">
        <v>324</v>
      </c>
      <c r="C177" s="71" t="s">
        <v>325</v>
      </c>
    </row>
    <row r="178" spans="1:3" x14ac:dyDescent="0.2">
      <c r="A178" s="65">
        <v>32262</v>
      </c>
      <c r="B178" s="70" t="s">
        <v>326</v>
      </c>
      <c r="C178" s="71" t="s">
        <v>327</v>
      </c>
    </row>
    <row r="179" spans="1:3" x14ac:dyDescent="0.2">
      <c r="A179" s="65">
        <v>32263</v>
      </c>
      <c r="B179" s="70" t="s">
        <v>328</v>
      </c>
      <c r="C179" s="71" t="s">
        <v>329</v>
      </c>
    </row>
    <row r="180" spans="1:3" x14ac:dyDescent="0.2">
      <c r="A180" s="65">
        <v>32264</v>
      </c>
      <c r="B180" s="70" t="s">
        <v>330</v>
      </c>
      <c r="C180" s="71" t="s">
        <v>331</v>
      </c>
    </row>
    <row r="181" spans="1:3" x14ac:dyDescent="0.2">
      <c r="A181" s="65">
        <v>32265</v>
      </c>
      <c r="B181" s="70" t="s">
        <v>332</v>
      </c>
      <c r="C181" s="71" t="s">
        <v>333</v>
      </c>
    </row>
    <row r="182" spans="1:3" x14ac:dyDescent="0.2">
      <c r="A182" s="65">
        <v>32266</v>
      </c>
      <c r="B182" s="70" t="s">
        <v>334</v>
      </c>
      <c r="C182" s="71" t="s">
        <v>335</v>
      </c>
    </row>
    <row r="183" spans="1:3" x14ac:dyDescent="0.2">
      <c r="A183" s="65">
        <v>32267</v>
      </c>
      <c r="B183" s="70" t="s">
        <v>336</v>
      </c>
      <c r="C183" s="71" t="s">
        <v>337</v>
      </c>
    </row>
    <row r="184" spans="1:3" x14ac:dyDescent="0.2">
      <c r="A184" s="65">
        <v>32268</v>
      </c>
      <c r="B184" s="70" t="s">
        <v>338</v>
      </c>
      <c r="C184" s="71" t="s">
        <v>339</v>
      </c>
    </row>
    <row r="185" spans="1:3" x14ac:dyDescent="0.2">
      <c r="A185" s="65"/>
      <c r="B185" s="66" t="s">
        <v>340</v>
      </c>
      <c r="C185" s="71"/>
    </row>
    <row r="186" spans="1:3" x14ac:dyDescent="0.2">
      <c r="A186" s="65">
        <v>32310</v>
      </c>
      <c r="B186" s="70" t="s">
        <v>341</v>
      </c>
      <c r="C186" s="71" t="s">
        <v>342</v>
      </c>
    </row>
    <row r="187" spans="1:3" ht="38.25" x14ac:dyDescent="0.2">
      <c r="A187" s="65"/>
      <c r="B187" s="66" t="s">
        <v>343</v>
      </c>
      <c r="C187" s="71"/>
    </row>
    <row r="188" spans="1:3" ht="38.25" x14ac:dyDescent="0.2">
      <c r="A188" s="65">
        <v>33110</v>
      </c>
      <c r="B188" s="70" t="s">
        <v>344</v>
      </c>
      <c r="C188" s="71" t="s">
        <v>345</v>
      </c>
    </row>
    <row r="189" spans="1:3" ht="25.5" x14ac:dyDescent="0.2">
      <c r="A189" s="65">
        <v>33120</v>
      </c>
      <c r="B189" s="70" t="s">
        <v>346</v>
      </c>
      <c r="C189" s="71" t="s">
        <v>347</v>
      </c>
    </row>
    <row r="190" spans="1:3" ht="38.25" x14ac:dyDescent="0.2">
      <c r="A190" s="65">
        <v>33130</v>
      </c>
      <c r="B190" s="70" t="s">
        <v>348</v>
      </c>
      <c r="C190" s="71" t="s">
        <v>349</v>
      </c>
    </row>
    <row r="191" spans="1:3" ht="25.5" x14ac:dyDescent="0.2">
      <c r="A191" s="65">
        <v>33140</v>
      </c>
      <c r="B191" s="73" t="s">
        <v>350</v>
      </c>
      <c r="C191" s="71" t="s">
        <v>351</v>
      </c>
    </row>
    <row r="192" spans="1:3" ht="25.5" x14ac:dyDescent="0.2">
      <c r="A192" s="65">
        <v>33150</v>
      </c>
      <c r="B192" s="73" t="s">
        <v>352</v>
      </c>
      <c r="C192" s="74" t="s">
        <v>353</v>
      </c>
    </row>
    <row r="193" spans="1:3" x14ac:dyDescent="0.2">
      <c r="A193" s="65">
        <v>33181</v>
      </c>
      <c r="B193" s="73" t="s">
        <v>354</v>
      </c>
      <c r="C193" s="71" t="s">
        <v>355</v>
      </c>
    </row>
    <row r="194" spans="1:3" x14ac:dyDescent="0.2">
      <c r="A194" s="65"/>
      <c r="B194" s="66" t="s">
        <v>356</v>
      </c>
      <c r="C194" s="72"/>
    </row>
    <row r="195" spans="1:3" x14ac:dyDescent="0.2">
      <c r="A195" s="65">
        <v>33210</v>
      </c>
      <c r="B195" s="70" t="s">
        <v>357</v>
      </c>
      <c r="C195" s="72"/>
    </row>
    <row r="196" spans="1:3" ht="38.25" x14ac:dyDescent="0.2">
      <c r="A196" s="65"/>
      <c r="B196" s="66" t="s">
        <v>358</v>
      </c>
      <c r="C196" s="67" t="s">
        <v>359</v>
      </c>
    </row>
    <row r="197" spans="1:3" x14ac:dyDescent="0.2">
      <c r="A197" s="65"/>
      <c r="B197" s="66" t="s">
        <v>360</v>
      </c>
      <c r="C197" s="71" t="s">
        <v>361</v>
      </c>
    </row>
    <row r="198" spans="1:3" ht="25.5" x14ac:dyDescent="0.2">
      <c r="A198" s="65">
        <v>41010</v>
      </c>
      <c r="B198" s="70" t="s">
        <v>362</v>
      </c>
      <c r="C198" s="71" t="s">
        <v>363</v>
      </c>
    </row>
    <row r="199" spans="1:3" x14ac:dyDescent="0.2">
      <c r="A199" s="65">
        <v>41020</v>
      </c>
      <c r="B199" s="70" t="s">
        <v>364</v>
      </c>
      <c r="C199" s="71" t="s">
        <v>365</v>
      </c>
    </row>
    <row r="200" spans="1:3" x14ac:dyDescent="0.2">
      <c r="A200" s="65">
        <v>41030</v>
      </c>
      <c r="B200" s="70" t="s">
        <v>366</v>
      </c>
      <c r="C200" s="71" t="s">
        <v>367</v>
      </c>
    </row>
    <row r="201" spans="1:3" x14ac:dyDescent="0.2">
      <c r="A201" s="65">
        <v>41040</v>
      </c>
      <c r="B201" s="70" t="s">
        <v>368</v>
      </c>
      <c r="C201" s="71" t="s">
        <v>369</v>
      </c>
    </row>
    <row r="202" spans="1:3" x14ac:dyDescent="0.2">
      <c r="A202" s="65">
        <v>41050</v>
      </c>
      <c r="B202" s="70" t="s">
        <v>370</v>
      </c>
      <c r="C202" s="71" t="s">
        <v>371</v>
      </c>
    </row>
    <row r="203" spans="1:3" x14ac:dyDescent="0.2">
      <c r="A203" s="65">
        <v>41081</v>
      </c>
      <c r="B203" s="70" t="s">
        <v>372</v>
      </c>
      <c r="C203" s="71"/>
    </row>
    <row r="204" spans="1:3" x14ac:dyDescent="0.2">
      <c r="A204" s="65">
        <v>41082</v>
      </c>
      <c r="B204" s="70" t="s">
        <v>373</v>
      </c>
      <c r="C204" s="71" t="s">
        <v>374</v>
      </c>
    </row>
    <row r="205" spans="1:3" x14ac:dyDescent="0.2">
      <c r="A205" s="65"/>
      <c r="B205" s="66" t="s">
        <v>375</v>
      </c>
      <c r="C205" s="71"/>
    </row>
    <row r="206" spans="1:3" x14ac:dyDescent="0.2">
      <c r="A206" s="65">
        <v>43010</v>
      </c>
      <c r="B206" s="70" t="s">
        <v>376</v>
      </c>
      <c r="C206" s="71"/>
    </row>
    <row r="207" spans="1:3" ht="25.5" x14ac:dyDescent="0.2">
      <c r="A207" s="65">
        <v>43030</v>
      </c>
      <c r="B207" s="70" t="s">
        <v>377</v>
      </c>
      <c r="C207" s="71" t="s">
        <v>378</v>
      </c>
    </row>
    <row r="208" spans="1:3" s="134" customFormat="1" ht="38.25" x14ac:dyDescent="0.2">
      <c r="A208" s="131">
        <v>43040</v>
      </c>
      <c r="B208" s="135" t="s">
        <v>379</v>
      </c>
      <c r="C208" s="133" t="s">
        <v>380</v>
      </c>
    </row>
    <row r="209" spans="1:3" x14ac:dyDescent="0.2">
      <c r="A209" s="65">
        <v>43050</v>
      </c>
      <c r="B209" s="70" t="s">
        <v>381</v>
      </c>
      <c r="C209" s="71" t="s">
        <v>382</v>
      </c>
    </row>
    <row r="210" spans="1:3" x14ac:dyDescent="0.2">
      <c r="A210" s="65">
        <v>43081</v>
      </c>
      <c r="B210" s="70" t="s">
        <v>383</v>
      </c>
      <c r="C210" s="71" t="s">
        <v>384</v>
      </c>
    </row>
    <row r="211" spans="1:3" x14ac:dyDescent="0.2">
      <c r="A211" s="65">
        <v>43082</v>
      </c>
      <c r="B211" s="70" t="s">
        <v>385</v>
      </c>
      <c r="C211" s="71" t="s">
        <v>386</v>
      </c>
    </row>
    <row r="212" spans="1:3" ht="25.5" x14ac:dyDescent="0.2">
      <c r="A212" s="65"/>
      <c r="B212" s="66" t="s">
        <v>387</v>
      </c>
      <c r="C212" s="69" t="s">
        <v>388</v>
      </c>
    </row>
    <row r="213" spans="1:3" x14ac:dyDescent="0.2">
      <c r="A213" s="65"/>
      <c r="B213" s="66" t="s">
        <v>389</v>
      </c>
      <c r="C213" s="69" t="s">
        <v>390</v>
      </c>
    </row>
    <row r="214" spans="1:3" ht="25.5" x14ac:dyDescent="0.2">
      <c r="A214" s="65">
        <v>51010</v>
      </c>
      <c r="B214" s="70" t="s">
        <v>389</v>
      </c>
      <c r="C214" s="71" t="s">
        <v>391</v>
      </c>
    </row>
    <row r="215" spans="1:3" ht="25.5" x14ac:dyDescent="0.2">
      <c r="A215" s="65"/>
      <c r="B215" s="66" t="s">
        <v>392</v>
      </c>
      <c r="C215" s="71"/>
    </row>
    <row r="216" spans="1:3" ht="25.5" x14ac:dyDescent="0.2">
      <c r="A216" s="65">
        <v>52010</v>
      </c>
      <c r="B216" s="70" t="s">
        <v>393</v>
      </c>
      <c r="C216" s="71" t="s">
        <v>394</v>
      </c>
    </row>
    <row r="217" spans="1:3" x14ac:dyDescent="0.2">
      <c r="A217" s="65"/>
      <c r="B217" s="66" t="s">
        <v>395</v>
      </c>
      <c r="C217" s="69" t="s">
        <v>396</v>
      </c>
    </row>
    <row r="218" spans="1:3" x14ac:dyDescent="0.2">
      <c r="A218" s="65">
        <v>53030</v>
      </c>
      <c r="B218" s="70" t="s">
        <v>397</v>
      </c>
      <c r="C218" s="71" t="s">
        <v>398</v>
      </c>
    </row>
    <row r="219" spans="1:3" x14ac:dyDescent="0.2">
      <c r="A219" s="65">
        <v>53040</v>
      </c>
      <c r="B219" s="70" t="s">
        <v>399</v>
      </c>
      <c r="C219" s="71" t="s">
        <v>400</v>
      </c>
    </row>
    <row r="220" spans="1:3" x14ac:dyDescent="0.2">
      <c r="A220" s="65"/>
      <c r="B220" s="66" t="s">
        <v>401</v>
      </c>
      <c r="C220" s="71"/>
    </row>
    <row r="221" spans="1:3" x14ac:dyDescent="0.2">
      <c r="A221" s="65">
        <v>60010</v>
      </c>
      <c r="B221" s="70" t="s">
        <v>402</v>
      </c>
      <c r="C221" s="71" t="s">
        <v>403</v>
      </c>
    </row>
    <row r="222" spans="1:3" x14ac:dyDescent="0.2">
      <c r="A222" s="65">
        <v>60020</v>
      </c>
      <c r="B222" s="70" t="s">
        <v>404</v>
      </c>
      <c r="C222" s="71"/>
    </row>
    <row r="223" spans="1:3" x14ac:dyDescent="0.2">
      <c r="A223" s="65">
        <v>60030</v>
      </c>
      <c r="B223" s="70" t="s">
        <v>405</v>
      </c>
      <c r="C223" s="71" t="s">
        <v>406</v>
      </c>
    </row>
    <row r="224" spans="1:3" x14ac:dyDescent="0.2">
      <c r="A224" s="65">
        <v>60040</v>
      </c>
      <c r="B224" s="70" t="s">
        <v>407</v>
      </c>
      <c r="C224" s="71"/>
    </row>
    <row r="225" spans="1:3" x14ac:dyDescent="0.2">
      <c r="A225" s="65">
        <v>60061</v>
      </c>
      <c r="B225" s="70" t="s">
        <v>408</v>
      </c>
      <c r="C225" s="71" t="s">
        <v>409</v>
      </c>
    </row>
    <row r="226" spans="1:3" x14ac:dyDescent="0.2">
      <c r="A226" s="65">
        <v>60062</v>
      </c>
      <c r="B226" s="70" t="s">
        <v>410</v>
      </c>
      <c r="C226" s="71" t="s">
        <v>411</v>
      </c>
    </row>
    <row r="227" spans="1:3" x14ac:dyDescent="0.2">
      <c r="A227" s="65">
        <v>60063</v>
      </c>
      <c r="B227" s="70" t="s">
        <v>412</v>
      </c>
      <c r="C227" s="71" t="s">
        <v>413</v>
      </c>
    </row>
    <row r="228" spans="1:3" ht="25.5" x14ac:dyDescent="0.2">
      <c r="A228" s="75"/>
      <c r="B228" s="66" t="s">
        <v>414</v>
      </c>
      <c r="C228" s="69" t="s">
        <v>415</v>
      </c>
    </row>
    <row r="229" spans="1:3" x14ac:dyDescent="0.2">
      <c r="A229" s="75"/>
      <c r="B229" s="66" t="s">
        <v>416</v>
      </c>
      <c r="C229" s="69" t="s">
        <v>417</v>
      </c>
    </row>
    <row r="230" spans="1:3" ht="25.5" x14ac:dyDescent="0.2">
      <c r="A230" s="66">
        <v>72010</v>
      </c>
      <c r="B230" s="76" t="s">
        <v>418</v>
      </c>
      <c r="C230" s="71" t="s">
        <v>419</v>
      </c>
    </row>
    <row r="231" spans="1:3" ht="25.5" x14ac:dyDescent="0.2">
      <c r="A231" s="66">
        <v>72040</v>
      </c>
      <c r="B231" s="70" t="s">
        <v>420</v>
      </c>
      <c r="C231" s="71" t="s">
        <v>421</v>
      </c>
    </row>
    <row r="232" spans="1:3" ht="38.25" x14ac:dyDescent="0.2">
      <c r="A232" s="66">
        <v>72050</v>
      </c>
      <c r="B232" s="70" t="s">
        <v>422</v>
      </c>
      <c r="C232" s="71" t="s">
        <v>423</v>
      </c>
    </row>
    <row r="233" spans="1:3" ht="25.5" x14ac:dyDescent="0.2">
      <c r="A233" s="66"/>
      <c r="B233" s="66" t="s">
        <v>424</v>
      </c>
      <c r="C233" s="69" t="s">
        <v>425</v>
      </c>
    </row>
    <row r="234" spans="1:3" ht="38.25" x14ac:dyDescent="0.2">
      <c r="A234" s="66">
        <v>73010</v>
      </c>
      <c r="B234" s="70" t="s">
        <v>426</v>
      </c>
      <c r="C234" s="71" t="s">
        <v>427</v>
      </c>
    </row>
    <row r="235" spans="1:3" ht="25.5" x14ac:dyDescent="0.2">
      <c r="A235" s="66"/>
      <c r="B235" s="66" t="s">
        <v>428</v>
      </c>
      <c r="C235" s="69" t="s">
        <v>429</v>
      </c>
    </row>
    <row r="236" spans="1:3" ht="25.5" x14ac:dyDescent="0.2">
      <c r="A236" s="66">
        <v>74010</v>
      </c>
      <c r="B236" s="70" t="s">
        <v>430</v>
      </c>
      <c r="C236" s="71" t="s">
        <v>431</v>
      </c>
    </row>
    <row r="237" spans="1:3" x14ac:dyDescent="0.2">
      <c r="A237" s="65"/>
      <c r="B237" s="66" t="s">
        <v>432</v>
      </c>
      <c r="C237" s="72"/>
    </row>
    <row r="238" spans="1:3" x14ac:dyDescent="0.2">
      <c r="A238" s="65">
        <v>91010</v>
      </c>
      <c r="B238" s="70" t="s">
        <v>433</v>
      </c>
      <c r="C238" s="72"/>
    </row>
    <row r="239" spans="1:3" x14ac:dyDescent="0.2">
      <c r="A239" s="77"/>
      <c r="B239" s="66" t="s">
        <v>434</v>
      </c>
      <c r="C239" s="72"/>
    </row>
    <row r="240" spans="1:3" x14ac:dyDescent="0.2">
      <c r="A240" s="77">
        <v>93010</v>
      </c>
      <c r="B240" s="70" t="s">
        <v>435</v>
      </c>
      <c r="C240" s="72"/>
    </row>
    <row r="241" spans="1:3" x14ac:dyDescent="0.2">
      <c r="A241" s="65"/>
      <c r="B241" s="66" t="s">
        <v>436</v>
      </c>
      <c r="C241" s="71"/>
    </row>
    <row r="242" spans="1:3" x14ac:dyDescent="0.2">
      <c r="A242" s="65">
        <v>99810</v>
      </c>
      <c r="B242" s="70" t="s">
        <v>437</v>
      </c>
      <c r="C242" s="71" t="s">
        <v>438</v>
      </c>
    </row>
    <row r="243" spans="1:3" x14ac:dyDescent="0.2">
      <c r="A243" s="65">
        <v>99820</v>
      </c>
      <c r="B243" s="70" t="s">
        <v>439</v>
      </c>
      <c r="C243" s="71" t="s">
        <v>440</v>
      </c>
    </row>
    <row r="247" spans="1:3" s="78" customFormat="1" x14ac:dyDescent="0.2">
      <c r="A247" s="354"/>
      <c r="B247" s="354"/>
      <c r="C247" s="354"/>
    </row>
    <row r="249" spans="1:3" ht="15" x14ac:dyDescent="0.2">
      <c r="B249" s="80"/>
    </row>
    <row r="250" spans="1:3" ht="15" x14ac:dyDescent="0.2">
      <c r="B250" s="80"/>
    </row>
  </sheetData>
  <sheetProtection password="9ED5" sheet="1" objects="1" scenarios="1" selectLockedCells="1"/>
  <mergeCells count="1">
    <mergeCell ref="A247:C247"/>
  </mergeCells>
  <pageMargins left="0.75" right="0.93" top="1" bottom="1" header="0.5" footer="0.5"/>
  <pageSetup paperSize="9" scale="56" fitToHeight="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sheetPr>
  <dimension ref="A1:AO70"/>
  <sheetViews>
    <sheetView showZeros="0" view="pageBreakPreview" zoomScale="70" zoomScaleNormal="70" zoomScaleSheetLayoutView="70" workbookViewId="0">
      <pane xSplit="2" ySplit="10" topLeftCell="C11" activePane="bottomRight" state="frozen"/>
      <selection pane="topRight" activeCell="C1" sqref="C1"/>
      <selection pane="bottomLeft" activeCell="A11" sqref="A11"/>
      <selection pane="bottomRight" activeCell="B2" sqref="B2:B3"/>
    </sheetView>
  </sheetViews>
  <sheetFormatPr baseColWidth="10" defaultColWidth="9.140625" defaultRowHeight="15.75" x14ac:dyDescent="0.2"/>
  <cols>
    <col min="1" max="1" width="9.140625" style="37"/>
    <col min="2" max="2" width="93" style="37" customWidth="1"/>
    <col min="3" max="3" width="12.28515625" style="37" customWidth="1"/>
    <col min="4" max="4" width="31.28515625" style="37" customWidth="1"/>
    <col min="5" max="5" width="16.5703125" style="37" customWidth="1"/>
    <col min="6" max="6" width="7.42578125" style="37" customWidth="1"/>
    <col min="7" max="7" width="18.28515625" style="37" customWidth="1"/>
    <col min="8" max="8" width="15.28515625" style="37" customWidth="1"/>
    <col min="9" max="9" width="17.140625" style="37" customWidth="1"/>
    <col min="10" max="16" width="4.85546875" style="37" customWidth="1"/>
    <col min="17" max="17" width="3.7109375" style="37" bestFit="1" customWidth="1"/>
    <col min="18" max="41" width="17.7109375" style="37" customWidth="1"/>
    <col min="42" max="16384" width="9.140625" style="37"/>
  </cols>
  <sheetData>
    <row r="1" spans="1:41" ht="41.45" customHeight="1" x14ac:dyDescent="0.2">
      <c r="A1" s="424" t="s">
        <v>709</v>
      </c>
      <c r="B1" s="424"/>
      <c r="C1" s="424"/>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row>
    <row r="2" spans="1:41" ht="15.6" customHeight="1" x14ac:dyDescent="0.2">
      <c r="B2" s="425"/>
      <c r="D2" s="428" t="s">
        <v>682</v>
      </c>
      <c r="E2" s="428"/>
      <c r="F2" s="426"/>
      <c r="G2" s="427" t="s">
        <v>620</v>
      </c>
      <c r="H2" s="428">
        <v>20</v>
      </c>
      <c r="I2" s="429"/>
    </row>
    <row r="3" spans="1:41" ht="15.6" customHeight="1" x14ac:dyDescent="0.2">
      <c r="B3" s="425"/>
      <c r="D3" s="428"/>
      <c r="E3" s="428"/>
      <c r="F3" s="426"/>
      <c r="G3" s="427"/>
      <c r="H3" s="428"/>
      <c r="I3" s="429"/>
      <c r="O3" s="38"/>
      <c r="P3" s="38"/>
      <c r="Q3" s="38"/>
    </row>
    <row r="4" spans="1:41" s="40" customFormat="1" ht="15.6" customHeight="1" thickBot="1" x14ac:dyDescent="0.25">
      <c r="B4" s="114"/>
      <c r="C4" s="115"/>
      <c r="D4" s="1"/>
      <c r="E4" s="1"/>
      <c r="F4" s="1"/>
      <c r="G4" s="41"/>
      <c r="H4" s="41"/>
      <c r="I4" s="1"/>
      <c r="J4" s="42"/>
      <c r="K4" s="2"/>
      <c r="L4" s="1"/>
      <c r="M4" s="41"/>
      <c r="N4" s="2"/>
      <c r="O4" s="41"/>
      <c r="P4" s="41"/>
      <c r="Q4" s="41"/>
    </row>
    <row r="5" spans="1:41" s="38" customFormat="1" ht="39.6" customHeight="1" thickBot="1" x14ac:dyDescent="0.25">
      <c r="A5" s="214" t="s">
        <v>626</v>
      </c>
      <c r="B5" s="215" t="s">
        <v>627</v>
      </c>
      <c r="C5" s="214" t="s">
        <v>4</v>
      </c>
      <c r="D5" s="216" t="s">
        <v>0</v>
      </c>
      <c r="E5" s="214" t="s">
        <v>2</v>
      </c>
      <c r="F5" s="217" t="s">
        <v>1</v>
      </c>
      <c r="G5" s="397" t="s">
        <v>631</v>
      </c>
      <c r="H5" s="398"/>
      <c r="I5" s="399"/>
      <c r="J5" s="403" t="s">
        <v>616</v>
      </c>
      <c r="K5" s="404"/>
      <c r="L5" s="404"/>
      <c r="M5" s="404"/>
      <c r="N5" s="404"/>
      <c r="O5" s="404"/>
      <c r="P5" s="404"/>
      <c r="Q5" s="405"/>
      <c r="R5" s="394" t="s">
        <v>711</v>
      </c>
      <c r="S5" s="395"/>
      <c r="T5" s="395"/>
      <c r="U5" s="396"/>
      <c r="V5" s="397" t="str">
        <f>CONCATENATE("20",$F$2)</f>
        <v>20</v>
      </c>
      <c r="W5" s="398"/>
      <c r="X5" s="398"/>
      <c r="Y5" s="399"/>
      <c r="Z5" s="397" t="str">
        <f>CONCATENATE("20",($F$2+1))</f>
        <v>201</v>
      </c>
      <c r="AA5" s="398"/>
      <c r="AB5" s="398"/>
      <c r="AC5" s="399"/>
      <c r="AD5" s="397" t="str">
        <f>CONCATENATE("20",($F$2+2))</f>
        <v>202</v>
      </c>
      <c r="AE5" s="398"/>
      <c r="AF5" s="398"/>
      <c r="AG5" s="399"/>
      <c r="AH5" s="397" t="str">
        <f>CONCATENATE("20",($F$2+3))</f>
        <v>203</v>
      </c>
      <c r="AI5" s="398"/>
      <c r="AJ5" s="398"/>
      <c r="AK5" s="399"/>
      <c r="AL5" s="397" t="str">
        <f>CONCATENATE("20",($F$2+4))</f>
        <v>204</v>
      </c>
      <c r="AM5" s="398"/>
      <c r="AN5" s="398"/>
      <c r="AO5" s="399"/>
    </row>
    <row r="6" spans="1:41" s="38" customFormat="1" ht="24" customHeight="1" thickBot="1" x14ac:dyDescent="0.25">
      <c r="A6" s="355"/>
      <c r="B6" s="382"/>
      <c r="C6" s="379" t="s">
        <v>618</v>
      </c>
      <c r="D6" s="370"/>
      <c r="E6" s="367" t="s">
        <v>617</v>
      </c>
      <c r="F6" s="364"/>
      <c r="G6" s="415" t="s">
        <v>628</v>
      </c>
      <c r="H6" s="412" t="s">
        <v>629</v>
      </c>
      <c r="I6" s="412" t="s">
        <v>630</v>
      </c>
      <c r="J6" s="409" t="s">
        <v>608</v>
      </c>
      <c r="K6" s="406" t="s">
        <v>609</v>
      </c>
      <c r="L6" s="406" t="s">
        <v>610</v>
      </c>
      <c r="M6" s="406" t="s">
        <v>611</v>
      </c>
      <c r="N6" s="406" t="s">
        <v>612</v>
      </c>
      <c r="O6" s="406" t="s">
        <v>613</v>
      </c>
      <c r="P6" s="406" t="s">
        <v>614</v>
      </c>
      <c r="Q6" s="421" t="s">
        <v>615</v>
      </c>
      <c r="R6" s="376" t="s">
        <v>717</v>
      </c>
      <c r="S6" s="376"/>
      <c r="T6" s="376"/>
      <c r="U6" s="377"/>
      <c r="V6" s="378" t="s">
        <v>717</v>
      </c>
      <c r="W6" s="376"/>
      <c r="X6" s="376"/>
      <c r="Y6" s="377"/>
      <c r="Z6" s="391" t="s">
        <v>717</v>
      </c>
      <c r="AA6" s="392"/>
      <c r="AB6" s="392"/>
      <c r="AC6" s="393"/>
      <c r="AD6" s="391" t="s">
        <v>717</v>
      </c>
      <c r="AE6" s="392"/>
      <c r="AF6" s="392"/>
      <c r="AG6" s="393"/>
      <c r="AH6" s="391" t="s">
        <v>717</v>
      </c>
      <c r="AI6" s="392"/>
      <c r="AJ6" s="392"/>
      <c r="AK6" s="393"/>
      <c r="AL6" s="391" t="s">
        <v>717</v>
      </c>
      <c r="AM6" s="392"/>
      <c r="AN6" s="392"/>
      <c r="AO6" s="393"/>
    </row>
    <row r="7" spans="1:41" s="38" customFormat="1" ht="16.5" thickBot="1" x14ac:dyDescent="0.25">
      <c r="A7" s="356"/>
      <c r="B7" s="383"/>
      <c r="C7" s="380"/>
      <c r="D7" s="371"/>
      <c r="E7" s="368"/>
      <c r="F7" s="365"/>
      <c r="G7" s="416"/>
      <c r="H7" s="413"/>
      <c r="I7" s="413"/>
      <c r="J7" s="410"/>
      <c r="K7" s="407"/>
      <c r="L7" s="407"/>
      <c r="M7" s="407"/>
      <c r="N7" s="407"/>
      <c r="O7" s="407"/>
      <c r="P7" s="407"/>
      <c r="Q7" s="422"/>
      <c r="R7" s="358">
        <f>V7+Z7+AD7+AH7+AL7</f>
        <v>0</v>
      </c>
      <c r="S7" s="361">
        <f>W7+AA7+AE7+AI7+AM7</f>
        <v>0</v>
      </c>
      <c r="T7" s="361">
        <f t="shared" ref="T7" si="0">X7+AB7+AF7+AJ7+AN7</f>
        <v>0</v>
      </c>
      <c r="U7" s="385">
        <f t="shared" ref="U7" si="1">Y7+AC7+AG7+AK7+AO7</f>
        <v>0</v>
      </c>
      <c r="V7" s="358">
        <f>SUM(W7:Y7)</f>
        <v>0</v>
      </c>
      <c r="W7" s="388"/>
      <c r="X7" s="388"/>
      <c r="Y7" s="373"/>
      <c r="Z7" s="205">
        <f>SUM(AA7:AC7)</f>
        <v>0</v>
      </c>
      <c r="AA7" s="138"/>
      <c r="AB7" s="138"/>
      <c r="AC7" s="177"/>
      <c r="AD7" s="205">
        <f>SUM(AE7:AG7)</f>
        <v>0</v>
      </c>
      <c r="AE7" s="138"/>
      <c r="AF7" s="138"/>
      <c r="AG7" s="177"/>
      <c r="AH7" s="205">
        <f>SUM(AI7:AK7)</f>
        <v>0</v>
      </c>
      <c r="AI7" s="138"/>
      <c r="AJ7" s="138"/>
      <c r="AK7" s="177"/>
      <c r="AL7" s="205">
        <f>SUM(AM7:AO7)</f>
        <v>0</v>
      </c>
      <c r="AM7" s="138"/>
      <c r="AN7" s="138"/>
      <c r="AO7" s="177"/>
    </row>
    <row r="8" spans="1:41" s="38" customFormat="1" ht="25.9" customHeight="1" x14ac:dyDescent="0.2">
      <c r="A8" s="356"/>
      <c r="B8" s="383"/>
      <c r="C8" s="380"/>
      <c r="D8" s="371"/>
      <c r="E8" s="368"/>
      <c r="F8" s="365"/>
      <c r="G8" s="416"/>
      <c r="H8" s="413"/>
      <c r="I8" s="413"/>
      <c r="J8" s="410"/>
      <c r="K8" s="407"/>
      <c r="L8" s="407"/>
      <c r="M8" s="407"/>
      <c r="N8" s="407"/>
      <c r="O8" s="407"/>
      <c r="P8" s="407"/>
      <c r="Q8" s="422"/>
      <c r="R8" s="359"/>
      <c r="S8" s="362"/>
      <c r="T8" s="362"/>
      <c r="U8" s="386"/>
      <c r="V8" s="359"/>
      <c r="W8" s="389"/>
      <c r="X8" s="389"/>
      <c r="Y8" s="374"/>
      <c r="Z8" s="178"/>
      <c r="AA8" s="221" t="s">
        <v>721</v>
      </c>
      <c r="AB8" s="179"/>
      <c r="AC8" s="181"/>
      <c r="AD8" s="182"/>
      <c r="AE8" s="221" t="s">
        <v>721</v>
      </c>
      <c r="AF8" s="179"/>
      <c r="AG8" s="180"/>
      <c r="AH8" s="182"/>
      <c r="AI8" s="221" t="s">
        <v>721</v>
      </c>
      <c r="AJ8" s="179"/>
      <c r="AK8" s="180"/>
      <c r="AL8" s="182"/>
      <c r="AM8" s="221" t="s">
        <v>721</v>
      </c>
      <c r="AN8" s="179"/>
      <c r="AO8" s="180"/>
    </row>
    <row r="9" spans="1:41" s="38" customFormat="1" ht="16.5" thickBot="1" x14ac:dyDescent="0.25">
      <c r="A9" s="356"/>
      <c r="B9" s="383"/>
      <c r="C9" s="380"/>
      <c r="D9" s="371"/>
      <c r="E9" s="368"/>
      <c r="F9" s="365"/>
      <c r="G9" s="416"/>
      <c r="H9" s="413"/>
      <c r="I9" s="413"/>
      <c r="J9" s="410"/>
      <c r="K9" s="407"/>
      <c r="L9" s="407"/>
      <c r="M9" s="407"/>
      <c r="N9" s="407"/>
      <c r="O9" s="407"/>
      <c r="P9" s="407"/>
      <c r="Q9" s="422"/>
      <c r="R9" s="360"/>
      <c r="S9" s="363"/>
      <c r="T9" s="363"/>
      <c r="U9" s="387"/>
      <c r="V9" s="360"/>
      <c r="W9" s="390"/>
      <c r="X9" s="390"/>
      <c r="Y9" s="375"/>
      <c r="Z9" s="205">
        <f>SUM(AA9:AC9)</f>
        <v>0</v>
      </c>
      <c r="AA9" s="206" t="str">
        <f>'Appels de fonds'!F9</f>
        <v/>
      </c>
      <c r="AB9" s="138"/>
      <c r="AC9" s="139"/>
      <c r="AD9" s="205">
        <f>SUM(AE9:AG9)</f>
        <v>0</v>
      </c>
      <c r="AE9" s="206" t="str">
        <f>'Appels de fonds'!F11</f>
        <v/>
      </c>
      <c r="AF9" s="138"/>
      <c r="AG9" s="177"/>
      <c r="AH9" s="205">
        <f>SUM(AI9:AK9)</f>
        <v>0</v>
      </c>
      <c r="AI9" s="206" t="str">
        <f>'Appels de fonds'!F13</f>
        <v/>
      </c>
      <c r="AJ9" s="138"/>
      <c r="AK9" s="177"/>
      <c r="AL9" s="205">
        <f>SUM(AM9:AO9)</f>
        <v>0</v>
      </c>
      <c r="AM9" s="206" t="str">
        <f>'Appels de fonds'!F15</f>
        <v/>
      </c>
      <c r="AN9" s="138"/>
      <c r="AO9" s="177"/>
    </row>
    <row r="10" spans="1:41" s="38" customFormat="1" ht="48.6" customHeight="1" thickBot="1" x14ac:dyDescent="0.25">
      <c r="A10" s="357"/>
      <c r="B10" s="384"/>
      <c r="C10" s="381"/>
      <c r="D10" s="372"/>
      <c r="E10" s="369"/>
      <c r="F10" s="366"/>
      <c r="G10" s="417"/>
      <c r="H10" s="414"/>
      <c r="I10" s="414"/>
      <c r="J10" s="411"/>
      <c r="K10" s="408"/>
      <c r="L10" s="408"/>
      <c r="M10" s="408"/>
      <c r="N10" s="408"/>
      <c r="O10" s="408"/>
      <c r="P10" s="408"/>
      <c r="Q10" s="423"/>
      <c r="R10" s="219" t="s">
        <v>632</v>
      </c>
      <c r="S10" s="207" t="s">
        <v>633</v>
      </c>
      <c r="T10" s="207" t="s">
        <v>650</v>
      </c>
      <c r="U10" s="207" t="s">
        <v>652</v>
      </c>
      <c r="V10" s="207" t="str">
        <f>CONCATENATE("Budget ",V5)</f>
        <v>Budget 20</v>
      </c>
      <c r="W10" s="220" t="s">
        <v>633</v>
      </c>
      <c r="X10" s="207" t="s">
        <v>650</v>
      </c>
      <c r="Y10" s="207" t="s">
        <v>652</v>
      </c>
      <c r="Z10" s="207" t="str">
        <f>CONCATENATE("Budget ",Z5)</f>
        <v>Budget 201</v>
      </c>
      <c r="AA10" s="220" t="s">
        <v>633</v>
      </c>
      <c r="AB10" s="207" t="s">
        <v>650</v>
      </c>
      <c r="AC10" s="207" t="s">
        <v>652</v>
      </c>
      <c r="AD10" s="207" t="str">
        <f>CONCATENATE("Budget ",AD5)</f>
        <v>Budget 202</v>
      </c>
      <c r="AE10" s="220" t="s">
        <v>633</v>
      </c>
      <c r="AF10" s="207" t="s">
        <v>650</v>
      </c>
      <c r="AG10" s="207" t="s">
        <v>652</v>
      </c>
      <c r="AH10" s="207" t="str">
        <f>CONCATENATE("Budget ",AH5)</f>
        <v>Budget 203</v>
      </c>
      <c r="AI10" s="220" t="s">
        <v>633</v>
      </c>
      <c r="AJ10" s="207" t="s">
        <v>650</v>
      </c>
      <c r="AK10" s="207" t="s">
        <v>652</v>
      </c>
      <c r="AL10" s="207" t="str">
        <f>CONCATENATE("Budget ",AL5)</f>
        <v>Budget 204</v>
      </c>
      <c r="AM10" s="220" t="s">
        <v>633</v>
      </c>
      <c r="AN10" s="207" t="s">
        <v>650</v>
      </c>
      <c r="AO10" s="207" t="s">
        <v>652</v>
      </c>
    </row>
    <row r="11" spans="1:41" s="117" customFormat="1" x14ac:dyDescent="0.2">
      <c r="A11" s="145" t="s">
        <v>710</v>
      </c>
      <c r="B11" s="208" t="str">
        <f>IF(R61&lt;&gt;0,CONCATENATE("Fonds non encore alloués ( ",ROUND(R11/R61*100,0)," %)"),"Fonds non encore alloués")</f>
        <v>Fonds non encore alloués</v>
      </c>
      <c r="C11" s="143">
        <v>99810</v>
      </c>
      <c r="D11" s="210" t="str">
        <f>IFERROR(VLOOKUP(C11,SNPC!$D$2:$E$199,2),"")</f>
        <v>Secteur non spécifié</v>
      </c>
      <c r="E11" s="144" t="s">
        <v>607</v>
      </c>
      <c r="F11" s="211">
        <f>IFERROR(VLOOKUP(E11,SNPC!$A$2:$B$166,2),"")</f>
        <v>998</v>
      </c>
      <c r="G11" s="418"/>
      <c r="H11" s="419"/>
      <c r="I11" s="420"/>
      <c r="J11" s="140" t="s">
        <v>686</v>
      </c>
      <c r="K11" s="141" t="s">
        <v>686</v>
      </c>
      <c r="L11" s="141" t="s">
        <v>686</v>
      </c>
      <c r="M11" s="141" t="s">
        <v>686</v>
      </c>
      <c r="N11" s="141" t="s">
        <v>686</v>
      </c>
      <c r="O11" s="141" t="s">
        <v>686</v>
      </c>
      <c r="P11" s="141" t="s">
        <v>686</v>
      </c>
      <c r="Q11" s="142" t="s">
        <v>686</v>
      </c>
      <c r="R11" s="326">
        <f>SUM(S11:U11)</f>
        <v>0</v>
      </c>
      <c r="S11" s="327">
        <f t="shared" ref="S11:U11" si="2">W11+AA11+AE11+AI11+AM11</f>
        <v>0</v>
      </c>
      <c r="T11" s="327">
        <f t="shared" si="2"/>
        <v>0</v>
      </c>
      <c r="U11" s="327">
        <f t="shared" si="2"/>
        <v>0</v>
      </c>
      <c r="V11" s="209">
        <f>W11+X11+Y11</f>
        <v>0</v>
      </c>
      <c r="W11" s="328"/>
      <c r="X11" s="328"/>
      <c r="Y11" s="328"/>
      <c r="Z11" s="327">
        <f>AA11+AB11+AC11</f>
        <v>0</v>
      </c>
      <c r="AA11" s="329"/>
      <c r="AB11" s="329"/>
      <c r="AC11" s="329"/>
      <c r="AD11" s="327">
        <f>AE11+AF11+AG11</f>
        <v>0</v>
      </c>
      <c r="AE11" s="328"/>
      <c r="AF11" s="328"/>
      <c r="AG11" s="328"/>
      <c r="AH11" s="327">
        <f>AI11+AJ11+AK11</f>
        <v>0</v>
      </c>
      <c r="AI11" s="328"/>
      <c r="AJ11" s="328"/>
      <c r="AK11" s="328"/>
      <c r="AL11" s="327">
        <f>AM11+AN11+AO11</f>
        <v>0</v>
      </c>
      <c r="AM11" s="328"/>
      <c r="AN11" s="328"/>
      <c r="AO11" s="328"/>
    </row>
    <row r="12" spans="1:41" s="319" customFormat="1" x14ac:dyDescent="0.2">
      <c r="A12" s="313"/>
      <c r="B12" s="313"/>
      <c r="C12" s="314"/>
      <c r="D12" s="315" t="str">
        <f>IFERROR(VLOOKUP(C12,SNPC!$D$2:$E$199,2),"")</f>
        <v/>
      </c>
      <c r="E12" s="313"/>
      <c r="F12" s="315" t="str">
        <f>IFERROR(VLOOKUP(E12,SNPC!$A$2:$B$166,2),"")</f>
        <v/>
      </c>
      <c r="G12" s="313"/>
      <c r="H12" s="313"/>
      <c r="I12" s="313"/>
      <c r="J12" s="316"/>
      <c r="K12" s="317"/>
      <c r="L12" s="317"/>
      <c r="M12" s="317"/>
      <c r="N12" s="317"/>
      <c r="O12" s="317"/>
      <c r="P12" s="317"/>
      <c r="Q12" s="318"/>
      <c r="R12" s="330">
        <f t="shared" ref="R12:R60" si="3">SUM(S12:U12)</f>
        <v>0</v>
      </c>
      <c r="S12" s="331">
        <f t="shared" ref="S12:S60" si="4">W12+AA12+AE12+AI12+AM12</f>
        <v>0</v>
      </c>
      <c r="T12" s="331">
        <f t="shared" ref="T12:T60" si="5">X12+AB12+AF12+AJ12+AN12</f>
        <v>0</v>
      </c>
      <c r="U12" s="331">
        <f t="shared" ref="U12:U60" si="6">Y12+AC12+AG12+AK12+AO12</f>
        <v>0</v>
      </c>
      <c r="V12" s="332">
        <f t="shared" ref="V12:V60" si="7">W12+X12+Y12</f>
        <v>0</v>
      </c>
      <c r="W12" s="333"/>
      <c r="X12" s="334"/>
      <c r="Y12" s="334"/>
      <c r="Z12" s="331">
        <f t="shared" ref="Z12:Z60" si="8">AA12+AB12+AC12</f>
        <v>0</v>
      </c>
      <c r="AA12" s="333"/>
      <c r="AB12" s="333"/>
      <c r="AC12" s="333"/>
      <c r="AD12" s="331">
        <f t="shared" ref="AD12:AD60" si="9">AE12+AF12+AG12</f>
        <v>0</v>
      </c>
      <c r="AE12" s="333"/>
      <c r="AF12" s="333"/>
      <c r="AG12" s="333"/>
      <c r="AH12" s="331">
        <f t="shared" ref="AH12:AH60" si="10">AI12+AJ12+AK12</f>
        <v>0</v>
      </c>
      <c r="AI12" s="334"/>
      <c r="AJ12" s="334"/>
      <c r="AK12" s="334"/>
      <c r="AL12" s="331">
        <f t="shared" ref="AL12:AL60" si="11">AM12+AN12+AO12</f>
        <v>0</v>
      </c>
      <c r="AM12" s="333"/>
      <c r="AN12" s="333"/>
      <c r="AO12" s="333"/>
    </row>
    <row r="13" spans="1:41" s="319" customFormat="1" x14ac:dyDescent="0.2">
      <c r="A13" s="313"/>
      <c r="B13" s="313"/>
      <c r="C13" s="314"/>
      <c r="D13" s="315" t="str">
        <f>IFERROR(VLOOKUP(C13,SNPC!$D$2:$E$199,2),"")</f>
        <v/>
      </c>
      <c r="E13" s="313"/>
      <c r="F13" s="315" t="str">
        <f>IFERROR(VLOOKUP(E13,SNPC!$A$2:$B$166,2),"")</f>
        <v/>
      </c>
      <c r="G13" s="313"/>
      <c r="H13" s="313"/>
      <c r="I13" s="313"/>
      <c r="J13" s="316"/>
      <c r="K13" s="317"/>
      <c r="L13" s="317"/>
      <c r="M13" s="317"/>
      <c r="N13" s="317"/>
      <c r="O13" s="317"/>
      <c r="P13" s="317"/>
      <c r="Q13" s="318"/>
      <c r="R13" s="330">
        <f t="shared" si="3"/>
        <v>0</v>
      </c>
      <c r="S13" s="331">
        <f t="shared" si="4"/>
        <v>0</v>
      </c>
      <c r="T13" s="331">
        <f t="shared" si="5"/>
        <v>0</v>
      </c>
      <c r="U13" s="331">
        <f t="shared" si="6"/>
        <v>0</v>
      </c>
      <c r="V13" s="332">
        <f t="shared" si="7"/>
        <v>0</v>
      </c>
      <c r="W13" s="333"/>
      <c r="X13" s="334"/>
      <c r="Y13" s="334"/>
      <c r="Z13" s="331">
        <f t="shared" si="8"/>
        <v>0</v>
      </c>
      <c r="AA13" s="333"/>
      <c r="AB13" s="333"/>
      <c r="AC13" s="333"/>
      <c r="AD13" s="331">
        <f t="shared" si="9"/>
        <v>0</v>
      </c>
      <c r="AE13" s="333"/>
      <c r="AF13" s="333"/>
      <c r="AG13" s="333"/>
      <c r="AH13" s="331">
        <f t="shared" si="10"/>
        <v>0</v>
      </c>
      <c r="AI13" s="334"/>
      <c r="AJ13" s="334"/>
      <c r="AK13" s="334"/>
      <c r="AL13" s="331">
        <f t="shared" si="11"/>
        <v>0</v>
      </c>
      <c r="AM13" s="333"/>
      <c r="AN13" s="333"/>
      <c r="AO13" s="333"/>
    </row>
    <row r="14" spans="1:41" s="319" customFormat="1" x14ac:dyDescent="0.2">
      <c r="A14" s="313"/>
      <c r="B14" s="313"/>
      <c r="C14" s="314"/>
      <c r="D14" s="315" t="str">
        <f>IFERROR(VLOOKUP(C14,SNPC!$D$2:$E$199,2),"")</f>
        <v/>
      </c>
      <c r="E14" s="313"/>
      <c r="F14" s="315"/>
      <c r="G14" s="313"/>
      <c r="H14" s="313"/>
      <c r="I14" s="313"/>
      <c r="J14" s="316"/>
      <c r="K14" s="317"/>
      <c r="L14" s="317"/>
      <c r="M14" s="317"/>
      <c r="N14" s="317"/>
      <c r="O14" s="317"/>
      <c r="P14" s="317"/>
      <c r="Q14" s="318"/>
      <c r="R14" s="330">
        <f t="shared" si="3"/>
        <v>0</v>
      </c>
      <c r="S14" s="331">
        <f t="shared" si="4"/>
        <v>0</v>
      </c>
      <c r="T14" s="331">
        <f t="shared" si="5"/>
        <v>0</v>
      </c>
      <c r="U14" s="331">
        <f t="shared" si="6"/>
        <v>0</v>
      </c>
      <c r="V14" s="332">
        <f t="shared" si="7"/>
        <v>0</v>
      </c>
      <c r="W14" s="333">
        <v>0</v>
      </c>
      <c r="X14" s="334"/>
      <c r="Y14" s="334"/>
      <c r="Z14" s="331">
        <f t="shared" si="8"/>
        <v>0</v>
      </c>
      <c r="AA14" s="333"/>
      <c r="AB14" s="333"/>
      <c r="AC14" s="333"/>
      <c r="AD14" s="331">
        <f t="shared" si="9"/>
        <v>0</v>
      </c>
      <c r="AE14" s="333"/>
      <c r="AF14" s="333"/>
      <c r="AG14" s="333"/>
      <c r="AH14" s="331">
        <f t="shared" si="10"/>
        <v>0</v>
      </c>
      <c r="AI14" s="334"/>
      <c r="AJ14" s="334"/>
      <c r="AK14" s="334"/>
      <c r="AL14" s="331">
        <f t="shared" si="11"/>
        <v>0</v>
      </c>
      <c r="AM14" s="333"/>
      <c r="AN14" s="333"/>
      <c r="AO14" s="333"/>
    </row>
    <row r="15" spans="1:41" s="319" customFormat="1" x14ac:dyDescent="0.2">
      <c r="A15" s="313"/>
      <c r="B15" s="313"/>
      <c r="C15" s="314"/>
      <c r="D15" s="315" t="str">
        <f>IFERROR(VLOOKUP(C15,SNPC!$D$2:$E$199,2),"")</f>
        <v/>
      </c>
      <c r="E15" s="313"/>
      <c r="F15" s="315" t="str">
        <f>IFERROR(VLOOKUP(E15,SNPC!$A$2:$B$166,2),"")</f>
        <v/>
      </c>
      <c r="G15" s="313"/>
      <c r="H15" s="313"/>
      <c r="I15" s="313"/>
      <c r="J15" s="316"/>
      <c r="K15" s="317"/>
      <c r="L15" s="317"/>
      <c r="M15" s="317"/>
      <c r="N15" s="317"/>
      <c r="O15" s="317"/>
      <c r="P15" s="317"/>
      <c r="Q15" s="318"/>
      <c r="R15" s="330">
        <f t="shared" si="3"/>
        <v>0</v>
      </c>
      <c r="S15" s="331">
        <f t="shared" si="4"/>
        <v>0</v>
      </c>
      <c r="T15" s="331">
        <f t="shared" si="5"/>
        <v>0</v>
      </c>
      <c r="U15" s="331">
        <f t="shared" si="6"/>
        <v>0</v>
      </c>
      <c r="V15" s="332">
        <f t="shared" si="7"/>
        <v>0</v>
      </c>
      <c r="W15" s="333"/>
      <c r="X15" s="334"/>
      <c r="Y15" s="334"/>
      <c r="Z15" s="331">
        <f t="shared" si="8"/>
        <v>0</v>
      </c>
      <c r="AA15" s="333"/>
      <c r="AB15" s="333"/>
      <c r="AC15" s="333"/>
      <c r="AD15" s="331">
        <f t="shared" si="9"/>
        <v>0</v>
      </c>
      <c r="AE15" s="333"/>
      <c r="AF15" s="333"/>
      <c r="AG15" s="333"/>
      <c r="AH15" s="331">
        <f t="shared" si="10"/>
        <v>0</v>
      </c>
      <c r="AI15" s="334"/>
      <c r="AJ15" s="334"/>
      <c r="AK15" s="334"/>
      <c r="AL15" s="331">
        <f t="shared" si="11"/>
        <v>0</v>
      </c>
      <c r="AM15" s="333"/>
      <c r="AN15" s="333"/>
      <c r="AO15" s="333"/>
    </row>
    <row r="16" spans="1:41" s="319" customFormat="1" x14ac:dyDescent="0.2">
      <c r="A16" s="313"/>
      <c r="B16" s="313"/>
      <c r="C16" s="314"/>
      <c r="D16" s="315" t="str">
        <f>IFERROR(VLOOKUP(C16,SNPC!$D$2:$E$199,2),"")</f>
        <v/>
      </c>
      <c r="E16" s="313"/>
      <c r="F16" s="315" t="str">
        <f>IFERROR(VLOOKUP(E16,SNPC!$A$2:$B$166,2),"")</f>
        <v/>
      </c>
      <c r="G16" s="313"/>
      <c r="H16" s="313"/>
      <c r="I16" s="313"/>
      <c r="J16" s="316"/>
      <c r="K16" s="317"/>
      <c r="L16" s="317"/>
      <c r="M16" s="317"/>
      <c r="N16" s="317"/>
      <c r="O16" s="317"/>
      <c r="P16" s="317"/>
      <c r="Q16" s="318"/>
      <c r="R16" s="330">
        <f t="shared" si="3"/>
        <v>0</v>
      </c>
      <c r="S16" s="331">
        <f t="shared" si="4"/>
        <v>0</v>
      </c>
      <c r="T16" s="331">
        <f t="shared" si="5"/>
        <v>0</v>
      </c>
      <c r="U16" s="331">
        <f t="shared" si="6"/>
        <v>0</v>
      </c>
      <c r="V16" s="332">
        <f t="shared" si="7"/>
        <v>0</v>
      </c>
      <c r="W16" s="333"/>
      <c r="X16" s="334"/>
      <c r="Y16" s="334"/>
      <c r="Z16" s="331">
        <f t="shared" si="8"/>
        <v>0</v>
      </c>
      <c r="AA16" s="333"/>
      <c r="AB16" s="333"/>
      <c r="AC16" s="333"/>
      <c r="AD16" s="331">
        <f t="shared" si="9"/>
        <v>0</v>
      </c>
      <c r="AE16" s="333"/>
      <c r="AF16" s="333"/>
      <c r="AG16" s="333"/>
      <c r="AH16" s="331">
        <f t="shared" si="10"/>
        <v>0</v>
      </c>
      <c r="AI16" s="334"/>
      <c r="AJ16" s="334"/>
      <c r="AK16" s="334"/>
      <c r="AL16" s="331">
        <f t="shared" si="11"/>
        <v>0</v>
      </c>
      <c r="AM16" s="333"/>
      <c r="AN16" s="333"/>
      <c r="AO16" s="333"/>
    </row>
    <row r="17" spans="1:41" s="319" customFormat="1" x14ac:dyDescent="0.2">
      <c r="A17" s="313"/>
      <c r="B17" s="313"/>
      <c r="C17" s="314"/>
      <c r="D17" s="315" t="str">
        <f>IFERROR(VLOOKUP(C17,SNPC!$D$2:$E$199,2),"")</f>
        <v/>
      </c>
      <c r="E17" s="313"/>
      <c r="F17" s="315" t="str">
        <f>IFERROR(VLOOKUP(E17,SNPC!$A$2:$B$166,2),"")</f>
        <v/>
      </c>
      <c r="G17" s="313"/>
      <c r="H17" s="313"/>
      <c r="I17" s="313"/>
      <c r="J17" s="316"/>
      <c r="K17" s="317"/>
      <c r="L17" s="317"/>
      <c r="M17" s="317"/>
      <c r="N17" s="317"/>
      <c r="O17" s="317"/>
      <c r="P17" s="317"/>
      <c r="Q17" s="318"/>
      <c r="R17" s="330">
        <f t="shared" si="3"/>
        <v>0</v>
      </c>
      <c r="S17" s="331">
        <f t="shared" si="4"/>
        <v>0</v>
      </c>
      <c r="T17" s="331">
        <f t="shared" si="5"/>
        <v>0</v>
      </c>
      <c r="U17" s="331">
        <f t="shared" si="6"/>
        <v>0</v>
      </c>
      <c r="V17" s="332">
        <f t="shared" si="7"/>
        <v>0</v>
      </c>
      <c r="W17" s="333"/>
      <c r="X17" s="334"/>
      <c r="Y17" s="334"/>
      <c r="Z17" s="331">
        <f t="shared" si="8"/>
        <v>0</v>
      </c>
      <c r="AA17" s="333"/>
      <c r="AB17" s="333"/>
      <c r="AC17" s="333"/>
      <c r="AD17" s="331">
        <f t="shared" si="9"/>
        <v>0</v>
      </c>
      <c r="AE17" s="333"/>
      <c r="AF17" s="333"/>
      <c r="AG17" s="333"/>
      <c r="AH17" s="331">
        <f t="shared" si="10"/>
        <v>0</v>
      </c>
      <c r="AI17" s="334"/>
      <c r="AJ17" s="334"/>
      <c r="AK17" s="334"/>
      <c r="AL17" s="331">
        <f t="shared" si="11"/>
        <v>0</v>
      </c>
      <c r="AM17" s="333"/>
      <c r="AN17" s="333"/>
      <c r="AO17" s="333"/>
    </row>
    <row r="18" spans="1:41" s="319" customFormat="1" x14ac:dyDescent="0.2">
      <c r="A18" s="313"/>
      <c r="B18" s="313"/>
      <c r="C18" s="314"/>
      <c r="D18" s="315" t="str">
        <f>IFERROR(VLOOKUP(C18,SNPC!$D$2:$E$199,2),"")</f>
        <v/>
      </c>
      <c r="E18" s="313"/>
      <c r="F18" s="315" t="str">
        <f>IFERROR(VLOOKUP(E18,SNPC!$A$2:$B$166,2),"")</f>
        <v/>
      </c>
      <c r="G18" s="313"/>
      <c r="H18" s="313"/>
      <c r="I18" s="313"/>
      <c r="J18" s="316"/>
      <c r="K18" s="317"/>
      <c r="L18" s="317"/>
      <c r="M18" s="317"/>
      <c r="N18" s="317"/>
      <c r="O18" s="317"/>
      <c r="P18" s="317"/>
      <c r="Q18" s="318"/>
      <c r="R18" s="330">
        <f t="shared" si="3"/>
        <v>0</v>
      </c>
      <c r="S18" s="331">
        <f t="shared" si="4"/>
        <v>0</v>
      </c>
      <c r="T18" s="331">
        <f t="shared" si="5"/>
        <v>0</v>
      </c>
      <c r="U18" s="331">
        <f t="shared" si="6"/>
        <v>0</v>
      </c>
      <c r="V18" s="332">
        <f t="shared" si="7"/>
        <v>0</v>
      </c>
      <c r="W18" s="333"/>
      <c r="X18" s="334"/>
      <c r="Y18" s="334"/>
      <c r="Z18" s="331">
        <f t="shared" si="8"/>
        <v>0</v>
      </c>
      <c r="AA18" s="333"/>
      <c r="AB18" s="333"/>
      <c r="AC18" s="333"/>
      <c r="AD18" s="331">
        <f t="shared" si="9"/>
        <v>0</v>
      </c>
      <c r="AE18" s="333"/>
      <c r="AF18" s="333"/>
      <c r="AG18" s="333"/>
      <c r="AH18" s="331">
        <f t="shared" si="10"/>
        <v>0</v>
      </c>
      <c r="AI18" s="334"/>
      <c r="AJ18" s="334"/>
      <c r="AK18" s="334"/>
      <c r="AL18" s="331">
        <f t="shared" si="11"/>
        <v>0</v>
      </c>
      <c r="AM18" s="333"/>
      <c r="AN18" s="333"/>
      <c r="AO18" s="333"/>
    </row>
    <row r="19" spans="1:41" s="319" customFormat="1" x14ac:dyDescent="0.2">
      <c r="A19" s="313"/>
      <c r="B19" s="313"/>
      <c r="C19" s="314"/>
      <c r="D19" s="315" t="str">
        <f>IFERROR(VLOOKUP(C19,SNPC!$D$2:$E$199,2),"")</f>
        <v/>
      </c>
      <c r="E19" s="313"/>
      <c r="F19" s="315" t="str">
        <f>IFERROR(VLOOKUP(E19,SNPC!$A$2:$B$166,2),"")</f>
        <v/>
      </c>
      <c r="G19" s="313"/>
      <c r="H19" s="313"/>
      <c r="I19" s="313"/>
      <c r="J19" s="316"/>
      <c r="K19" s="317"/>
      <c r="L19" s="317"/>
      <c r="M19" s="317"/>
      <c r="N19" s="317"/>
      <c r="O19" s="317"/>
      <c r="P19" s="317"/>
      <c r="Q19" s="318"/>
      <c r="R19" s="330">
        <f t="shared" si="3"/>
        <v>0</v>
      </c>
      <c r="S19" s="331">
        <f t="shared" si="4"/>
        <v>0</v>
      </c>
      <c r="T19" s="331">
        <f t="shared" si="5"/>
        <v>0</v>
      </c>
      <c r="U19" s="331">
        <f t="shared" si="6"/>
        <v>0</v>
      </c>
      <c r="V19" s="332">
        <f t="shared" si="7"/>
        <v>0</v>
      </c>
      <c r="W19" s="333"/>
      <c r="X19" s="334"/>
      <c r="Y19" s="334"/>
      <c r="Z19" s="331">
        <f t="shared" si="8"/>
        <v>0</v>
      </c>
      <c r="AA19" s="333"/>
      <c r="AB19" s="333"/>
      <c r="AC19" s="333"/>
      <c r="AD19" s="331">
        <f t="shared" si="9"/>
        <v>0</v>
      </c>
      <c r="AE19" s="333"/>
      <c r="AF19" s="333"/>
      <c r="AG19" s="333"/>
      <c r="AH19" s="331">
        <f t="shared" si="10"/>
        <v>0</v>
      </c>
      <c r="AI19" s="334"/>
      <c r="AJ19" s="334"/>
      <c r="AK19" s="334"/>
      <c r="AL19" s="331">
        <f t="shared" si="11"/>
        <v>0</v>
      </c>
      <c r="AM19" s="333"/>
      <c r="AN19" s="333"/>
      <c r="AO19" s="333"/>
    </row>
    <row r="20" spans="1:41" s="319" customFormat="1" x14ac:dyDescent="0.2">
      <c r="A20" s="313"/>
      <c r="B20" s="313"/>
      <c r="C20" s="314"/>
      <c r="D20" s="315" t="str">
        <f>IFERROR(VLOOKUP(C20,SNPC!$D$2:$E$199,2),"")</f>
        <v/>
      </c>
      <c r="E20" s="313"/>
      <c r="F20" s="315" t="str">
        <f>IFERROR(VLOOKUP(E20,SNPC!$A$2:$B$166,2),"")</f>
        <v/>
      </c>
      <c r="G20" s="313"/>
      <c r="H20" s="313"/>
      <c r="I20" s="313"/>
      <c r="J20" s="316"/>
      <c r="K20" s="317"/>
      <c r="L20" s="317"/>
      <c r="M20" s="317"/>
      <c r="N20" s="317"/>
      <c r="O20" s="317"/>
      <c r="P20" s="317"/>
      <c r="Q20" s="318"/>
      <c r="R20" s="330">
        <f t="shared" si="3"/>
        <v>0</v>
      </c>
      <c r="S20" s="331">
        <f t="shared" si="4"/>
        <v>0</v>
      </c>
      <c r="T20" s="331">
        <f t="shared" si="5"/>
        <v>0</v>
      </c>
      <c r="U20" s="331">
        <f t="shared" si="6"/>
        <v>0</v>
      </c>
      <c r="V20" s="332">
        <f t="shared" si="7"/>
        <v>0</v>
      </c>
      <c r="W20" s="333"/>
      <c r="X20" s="334"/>
      <c r="Y20" s="334"/>
      <c r="Z20" s="331">
        <f t="shared" si="8"/>
        <v>0</v>
      </c>
      <c r="AA20" s="333"/>
      <c r="AB20" s="333"/>
      <c r="AC20" s="333"/>
      <c r="AD20" s="331">
        <f t="shared" si="9"/>
        <v>0</v>
      </c>
      <c r="AE20" s="333"/>
      <c r="AF20" s="333"/>
      <c r="AG20" s="333"/>
      <c r="AH20" s="331">
        <f t="shared" si="10"/>
        <v>0</v>
      </c>
      <c r="AI20" s="334"/>
      <c r="AJ20" s="334"/>
      <c r="AK20" s="334"/>
      <c r="AL20" s="331">
        <f t="shared" si="11"/>
        <v>0</v>
      </c>
      <c r="AM20" s="333"/>
      <c r="AN20" s="333"/>
      <c r="AO20" s="333"/>
    </row>
    <row r="21" spans="1:41" s="319" customFormat="1" x14ac:dyDescent="0.2">
      <c r="A21" s="313"/>
      <c r="B21" s="313"/>
      <c r="C21" s="314"/>
      <c r="D21" s="315" t="str">
        <f>IFERROR(VLOOKUP(C21,SNPC!$D$2:$E$199,2),"")</f>
        <v/>
      </c>
      <c r="E21" s="313"/>
      <c r="F21" s="315" t="str">
        <f>IFERROR(VLOOKUP(E21,SNPC!$A$2:$B$166,2),"")</f>
        <v/>
      </c>
      <c r="G21" s="313"/>
      <c r="H21" s="313"/>
      <c r="I21" s="313"/>
      <c r="J21" s="316"/>
      <c r="K21" s="317"/>
      <c r="L21" s="317"/>
      <c r="M21" s="317"/>
      <c r="N21" s="317"/>
      <c r="O21" s="317"/>
      <c r="P21" s="317"/>
      <c r="Q21" s="318"/>
      <c r="R21" s="330">
        <f t="shared" si="3"/>
        <v>0</v>
      </c>
      <c r="S21" s="331">
        <f t="shared" si="4"/>
        <v>0</v>
      </c>
      <c r="T21" s="331">
        <f t="shared" si="5"/>
        <v>0</v>
      </c>
      <c r="U21" s="331">
        <f t="shared" si="6"/>
        <v>0</v>
      </c>
      <c r="V21" s="332">
        <f t="shared" si="7"/>
        <v>0</v>
      </c>
      <c r="W21" s="333"/>
      <c r="X21" s="334"/>
      <c r="Y21" s="334"/>
      <c r="Z21" s="331">
        <f t="shared" si="8"/>
        <v>0</v>
      </c>
      <c r="AA21" s="333"/>
      <c r="AB21" s="333"/>
      <c r="AC21" s="333"/>
      <c r="AD21" s="331">
        <f t="shared" si="9"/>
        <v>0</v>
      </c>
      <c r="AE21" s="333"/>
      <c r="AF21" s="333"/>
      <c r="AG21" s="333"/>
      <c r="AH21" s="331">
        <f t="shared" si="10"/>
        <v>0</v>
      </c>
      <c r="AI21" s="334"/>
      <c r="AJ21" s="334"/>
      <c r="AK21" s="334"/>
      <c r="AL21" s="331">
        <f t="shared" si="11"/>
        <v>0</v>
      </c>
      <c r="AM21" s="333"/>
      <c r="AN21" s="333"/>
      <c r="AO21" s="333"/>
    </row>
    <row r="22" spans="1:41" s="319" customFormat="1" x14ac:dyDescent="0.2">
      <c r="A22" s="313"/>
      <c r="B22" s="313"/>
      <c r="C22" s="314"/>
      <c r="D22" s="315" t="str">
        <f>IFERROR(VLOOKUP(C22,SNPC!$D$2:$E$199,2),"")</f>
        <v/>
      </c>
      <c r="E22" s="313"/>
      <c r="F22" s="315" t="str">
        <f>IFERROR(VLOOKUP(E22,SNPC!$A$2:$B$166,2),"")</f>
        <v/>
      </c>
      <c r="G22" s="313"/>
      <c r="H22" s="313"/>
      <c r="I22" s="313"/>
      <c r="J22" s="316"/>
      <c r="K22" s="317"/>
      <c r="L22" s="317"/>
      <c r="M22" s="317"/>
      <c r="N22" s="317"/>
      <c r="O22" s="317"/>
      <c r="P22" s="317"/>
      <c r="Q22" s="318"/>
      <c r="R22" s="330">
        <f t="shared" si="3"/>
        <v>0</v>
      </c>
      <c r="S22" s="331">
        <f t="shared" si="4"/>
        <v>0</v>
      </c>
      <c r="T22" s="331">
        <f t="shared" si="5"/>
        <v>0</v>
      </c>
      <c r="U22" s="331">
        <f t="shared" si="6"/>
        <v>0</v>
      </c>
      <c r="V22" s="332">
        <f t="shared" si="7"/>
        <v>0</v>
      </c>
      <c r="W22" s="333"/>
      <c r="X22" s="334"/>
      <c r="Y22" s="334"/>
      <c r="Z22" s="331">
        <f t="shared" si="8"/>
        <v>0</v>
      </c>
      <c r="AA22" s="333"/>
      <c r="AB22" s="333"/>
      <c r="AC22" s="333"/>
      <c r="AD22" s="331">
        <f t="shared" si="9"/>
        <v>0</v>
      </c>
      <c r="AE22" s="333"/>
      <c r="AF22" s="333"/>
      <c r="AG22" s="333"/>
      <c r="AH22" s="331">
        <f t="shared" si="10"/>
        <v>0</v>
      </c>
      <c r="AI22" s="334"/>
      <c r="AJ22" s="334"/>
      <c r="AK22" s="334"/>
      <c r="AL22" s="331">
        <f t="shared" si="11"/>
        <v>0</v>
      </c>
      <c r="AM22" s="333"/>
      <c r="AN22" s="333"/>
      <c r="AO22" s="333"/>
    </row>
    <row r="23" spans="1:41" s="319" customFormat="1" x14ac:dyDescent="0.2">
      <c r="A23" s="313"/>
      <c r="B23" s="313"/>
      <c r="C23" s="314"/>
      <c r="D23" s="315" t="str">
        <f>IFERROR(VLOOKUP(C23,SNPC!$D$2:$E$199,2),"")</f>
        <v/>
      </c>
      <c r="E23" s="313"/>
      <c r="F23" s="315" t="str">
        <f>IFERROR(VLOOKUP(E23,SNPC!$A$2:$B$166,2),"")</f>
        <v/>
      </c>
      <c r="G23" s="313"/>
      <c r="H23" s="313"/>
      <c r="I23" s="313"/>
      <c r="J23" s="316"/>
      <c r="K23" s="317"/>
      <c r="L23" s="317"/>
      <c r="M23" s="317"/>
      <c r="N23" s="317"/>
      <c r="O23" s="317"/>
      <c r="P23" s="317"/>
      <c r="Q23" s="318"/>
      <c r="R23" s="330">
        <f t="shared" si="3"/>
        <v>0</v>
      </c>
      <c r="S23" s="331">
        <f t="shared" si="4"/>
        <v>0</v>
      </c>
      <c r="T23" s="331">
        <f t="shared" si="5"/>
        <v>0</v>
      </c>
      <c r="U23" s="331">
        <f t="shared" si="6"/>
        <v>0</v>
      </c>
      <c r="V23" s="332">
        <f t="shared" si="7"/>
        <v>0</v>
      </c>
      <c r="W23" s="333"/>
      <c r="X23" s="334"/>
      <c r="Y23" s="334"/>
      <c r="Z23" s="331">
        <f t="shared" si="8"/>
        <v>0</v>
      </c>
      <c r="AA23" s="333"/>
      <c r="AB23" s="333"/>
      <c r="AC23" s="333"/>
      <c r="AD23" s="331">
        <f t="shared" si="9"/>
        <v>0</v>
      </c>
      <c r="AE23" s="333"/>
      <c r="AF23" s="333"/>
      <c r="AG23" s="333"/>
      <c r="AH23" s="331">
        <f t="shared" si="10"/>
        <v>0</v>
      </c>
      <c r="AI23" s="334"/>
      <c r="AJ23" s="334"/>
      <c r="AK23" s="334"/>
      <c r="AL23" s="331">
        <f t="shared" si="11"/>
        <v>0</v>
      </c>
      <c r="AM23" s="333"/>
      <c r="AN23" s="333"/>
      <c r="AO23" s="333"/>
    </row>
    <row r="24" spans="1:41" s="319" customFormat="1" x14ac:dyDescent="0.2">
      <c r="A24" s="313"/>
      <c r="B24" s="313"/>
      <c r="C24" s="314"/>
      <c r="D24" s="315" t="str">
        <f>IFERROR(VLOOKUP(C24,SNPC!$D$2:$E$199,2),"")</f>
        <v/>
      </c>
      <c r="E24" s="313"/>
      <c r="F24" s="315" t="str">
        <f>IFERROR(VLOOKUP(E24,SNPC!$A$2:$B$166,2),"")</f>
        <v/>
      </c>
      <c r="G24" s="313"/>
      <c r="H24" s="313"/>
      <c r="I24" s="313"/>
      <c r="J24" s="316"/>
      <c r="K24" s="317"/>
      <c r="L24" s="317"/>
      <c r="M24" s="317"/>
      <c r="N24" s="317"/>
      <c r="O24" s="317"/>
      <c r="P24" s="317"/>
      <c r="Q24" s="318"/>
      <c r="R24" s="330">
        <f t="shared" si="3"/>
        <v>0</v>
      </c>
      <c r="S24" s="331">
        <f t="shared" si="4"/>
        <v>0</v>
      </c>
      <c r="T24" s="331">
        <f t="shared" si="5"/>
        <v>0</v>
      </c>
      <c r="U24" s="331">
        <f t="shared" si="6"/>
        <v>0</v>
      </c>
      <c r="V24" s="332">
        <f t="shared" si="7"/>
        <v>0</v>
      </c>
      <c r="W24" s="333"/>
      <c r="X24" s="334"/>
      <c r="Y24" s="334"/>
      <c r="Z24" s="331">
        <f t="shared" si="8"/>
        <v>0</v>
      </c>
      <c r="AA24" s="333"/>
      <c r="AB24" s="333"/>
      <c r="AC24" s="333"/>
      <c r="AD24" s="331">
        <f t="shared" si="9"/>
        <v>0</v>
      </c>
      <c r="AE24" s="333"/>
      <c r="AF24" s="333"/>
      <c r="AG24" s="333"/>
      <c r="AH24" s="331">
        <f t="shared" si="10"/>
        <v>0</v>
      </c>
      <c r="AI24" s="334"/>
      <c r="AJ24" s="334"/>
      <c r="AK24" s="334"/>
      <c r="AL24" s="331">
        <f t="shared" si="11"/>
        <v>0</v>
      </c>
      <c r="AM24" s="333"/>
      <c r="AN24" s="333"/>
      <c r="AO24" s="333"/>
    </row>
    <row r="25" spans="1:41" s="319" customFormat="1" x14ac:dyDescent="0.2">
      <c r="A25" s="313"/>
      <c r="B25" s="313"/>
      <c r="C25" s="314"/>
      <c r="D25" s="315" t="str">
        <f>IFERROR(VLOOKUP(C25,SNPC!$D$2:$E$199,2),"")</f>
        <v/>
      </c>
      <c r="E25" s="313"/>
      <c r="F25" s="315" t="str">
        <f>IFERROR(VLOOKUP(E25,SNPC!$A$2:$B$166,2),"")</f>
        <v/>
      </c>
      <c r="G25" s="313"/>
      <c r="H25" s="313"/>
      <c r="I25" s="313"/>
      <c r="J25" s="316"/>
      <c r="K25" s="317"/>
      <c r="L25" s="317"/>
      <c r="M25" s="317"/>
      <c r="N25" s="317"/>
      <c r="O25" s="317"/>
      <c r="P25" s="317"/>
      <c r="Q25" s="318"/>
      <c r="R25" s="330">
        <f t="shared" si="3"/>
        <v>0</v>
      </c>
      <c r="S25" s="331">
        <f t="shared" si="4"/>
        <v>0</v>
      </c>
      <c r="T25" s="331">
        <f t="shared" si="5"/>
        <v>0</v>
      </c>
      <c r="U25" s="331">
        <f t="shared" si="6"/>
        <v>0</v>
      </c>
      <c r="V25" s="332">
        <f t="shared" si="7"/>
        <v>0</v>
      </c>
      <c r="W25" s="333"/>
      <c r="X25" s="334"/>
      <c r="Y25" s="334"/>
      <c r="Z25" s="331">
        <f t="shared" si="8"/>
        <v>0</v>
      </c>
      <c r="AA25" s="333"/>
      <c r="AB25" s="333"/>
      <c r="AC25" s="333"/>
      <c r="AD25" s="331">
        <f t="shared" si="9"/>
        <v>0</v>
      </c>
      <c r="AE25" s="333"/>
      <c r="AF25" s="333"/>
      <c r="AG25" s="333"/>
      <c r="AH25" s="331">
        <f t="shared" si="10"/>
        <v>0</v>
      </c>
      <c r="AI25" s="334"/>
      <c r="AJ25" s="334"/>
      <c r="AK25" s="334"/>
      <c r="AL25" s="331">
        <f t="shared" si="11"/>
        <v>0</v>
      </c>
      <c r="AM25" s="333"/>
      <c r="AN25" s="333"/>
      <c r="AO25" s="333"/>
    </row>
    <row r="26" spans="1:41" s="319" customFormat="1" x14ac:dyDescent="0.2">
      <c r="A26" s="313"/>
      <c r="B26" s="313"/>
      <c r="C26" s="314"/>
      <c r="D26" s="315" t="str">
        <f>IFERROR(VLOOKUP(C26,SNPC!$D$2:$E$199,2),"")</f>
        <v/>
      </c>
      <c r="E26" s="313"/>
      <c r="F26" s="315" t="str">
        <f>IFERROR(VLOOKUP(E26,SNPC!$A$2:$B$166,2),"")</f>
        <v/>
      </c>
      <c r="G26" s="313"/>
      <c r="H26" s="313"/>
      <c r="I26" s="313"/>
      <c r="J26" s="316"/>
      <c r="K26" s="317"/>
      <c r="L26" s="317"/>
      <c r="M26" s="317"/>
      <c r="N26" s="317"/>
      <c r="O26" s="317"/>
      <c r="P26" s="317"/>
      <c r="Q26" s="318"/>
      <c r="R26" s="330">
        <f t="shared" si="3"/>
        <v>0</v>
      </c>
      <c r="S26" s="331">
        <f t="shared" si="4"/>
        <v>0</v>
      </c>
      <c r="T26" s="331">
        <f t="shared" si="5"/>
        <v>0</v>
      </c>
      <c r="U26" s="331">
        <f t="shared" si="6"/>
        <v>0</v>
      </c>
      <c r="V26" s="332">
        <f t="shared" si="7"/>
        <v>0</v>
      </c>
      <c r="W26" s="333"/>
      <c r="X26" s="334"/>
      <c r="Y26" s="334"/>
      <c r="Z26" s="331">
        <f t="shared" si="8"/>
        <v>0</v>
      </c>
      <c r="AA26" s="333"/>
      <c r="AB26" s="333"/>
      <c r="AC26" s="333"/>
      <c r="AD26" s="331">
        <f t="shared" si="9"/>
        <v>0</v>
      </c>
      <c r="AE26" s="333"/>
      <c r="AF26" s="333"/>
      <c r="AG26" s="333"/>
      <c r="AH26" s="331">
        <f t="shared" si="10"/>
        <v>0</v>
      </c>
      <c r="AI26" s="334"/>
      <c r="AJ26" s="334"/>
      <c r="AK26" s="334"/>
      <c r="AL26" s="331">
        <f t="shared" si="11"/>
        <v>0</v>
      </c>
      <c r="AM26" s="333"/>
      <c r="AN26" s="333"/>
      <c r="AO26" s="333"/>
    </row>
    <row r="27" spans="1:41" s="319" customFormat="1" x14ac:dyDescent="0.2">
      <c r="A27" s="313"/>
      <c r="B27" s="313"/>
      <c r="C27" s="314"/>
      <c r="D27" s="315" t="str">
        <f>IFERROR(VLOOKUP(C27,SNPC!$D$2:$E$199,2),"")</f>
        <v/>
      </c>
      <c r="E27" s="313"/>
      <c r="F27" s="315" t="str">
        <f>IFERROR(VLOOKUP(E27,SNPC!$A$2:$B$166,2),"")</f>
        <v/>
      </c>
      <c r="G27" s="313"/>
      <c r="H27" s="313"/>
      <c r="I27" s="313"/>
      <c r="J27" s="316"/>
      <c r="K27" s="317"/>
      <c r="L27" s="317"/>
      <c r="M27" s="317"/>
      <c r="N27" s="317"/>
      <c r="O27" s="317"/>
      <c r="P27" s="317"/>
      <c r="Q27" s="318"/>
      <c r="R27" s="330">
        <f t="shared" si="3"/>
        <v>0</v>
      </c>
      <c r="S27" s="331">
        <f t="shared" si="4"/>
        <v>0</v>
      </c>
      <c r="T27" s="331">
        <f t="shared" si="5"/>
        <v>0</v>
      </c>
      <c r="U27" s="331">
        <f t="shared" si="6"/>
        <v>0</v>
      </c>
      <c r="V27" s="332">
        <f t="shared" si="7"/>
        <v>0</v>
      </c>
      <c r="W27" s="333"/>
      <c r="X27" s="334"/>
      <c r="Y27" s="334"/>
      <c r="Z27" s="331">
        <f t="shared" si="8"/>
        <v>0</v>
      </c>
      <c r="AA27" s="333"/>
      <c r="AB27" s="333"/>
      <c r="AC27" s="333"/>
      <c r="AD27" s="331">
        <f t="shared" si="9"/>
        <v>0</v>
      </c>
      <c r="AE27" s="333"/>
      <c r="AF27" s="333"/>
      <c r="AG27" s="333"/>
      <c r="AH27" s="331">
        <f t="shared" si="10"/>
        <v>0</v>
      </c>
      <c r="AI27" s="334"/>
      <c r="AJ27" s="334"/>
      <c r="AK27" s="334"/>
      <c r="AL27" s="331">
        <f t="shared" si="11"/>
        <v>0</v>
      </c>
      <c r="AM27" s="333"/>
      <c r="AN27" s="333"/>
      <c r="AO27" s="333"/>
    </row>
    <row r="28" spans="1:41" s="319" customFormat="1" x14ac:dyDescent="0.2">
      <c r="A28" s="313"/>
      <c r="B28" s="313"/>
      <c r="C28" s="314"/>
      <c r="D28" s="315" t="str">
        <f>IFERROR(VLOOKUP(C28,SNPC!$D$2:$E$199,2),"")</f>
        <v/>
      </c>
      <c r="E28" s="313"/>
      <c r="F28" s="315" t="str">
        <f>IFERROR(VLOOKUP(E28,SNPC!$A$2:$B$166,2),"")</f>
        <v/>
      </c>
      <c r="G28" s="313"/>
      <c r="H28" s="313"/>
      <c r="I28" s="313"/>
      <c r="J28" s="316"/>
      <c r="K28" s="317"/>
      <c r="L28" s="317"/>
      <c r="M28" s="317"/>
      <c r="N28" s="317"/>
      <c r="O28" s="317"/>
      <c r="P28" s="317"/>
      <c r="Q28" s="318"/>
      <c r="R28" s="330">
        <f t="shared" si="3"/>
        <v>0</v>
      </c>
      <c r="S28" s="331">
        <f t="shared" si="4"/>
        <v>0</v>
      </c>
      <c r="T28" s="331">
        <f t="shared" si="5"/>
        <v>0</v>
      </c>
      <c r="U28" s="331">
        <f t="shared" si="6"/>
        <v>0</v>
      </c>
      <c r="V28" s="332">
        <f t="shared" si="7"/>
        <v>0</v>
      </c>
      <c r="W28" s="333"/>
      <c r="X28" s="334"/>
      <c r="Y28" s="334"/>
      <c r="Z28" s="331">
        <f t="shared" si="8"/>
        <v>0</v>
      </c>
      <c r="AA28" s="333"/>
      <c r="AB28" s="333"/>
      <c r="AC28" s="333"/>
      <c r="AD28" s="331">
        <f t="shared" si="9"/>
        <v>0</v>
      </c>
      <c r="AE28" s="333"/>
      <c r="AF28" s="333"/>
      <c r="AG28" s="333"/>
      <c r="AH28" s="331">
        <f t="shared" si="10"/>
        <v>0</v>
      </c>
      <c r="AI28" s="334"/>
      <c r="AJ28" s="334"/>
      <c r="AK28" s="334"/>
      <c r="AL28" s="331">
        <f t="shared" si="11"/>
        <v>0</v>
      </c>
      <c r="AM28" s="333"/>
      <c r="AN28" s="333"/>
      <c r="AO28" s="333"/>
    </row>
    <row r="29" spans="1:41" s="319" customFormat="1" x14ac:dyDescent="0.2">
      <c r="A29" s="313"/>
      <c r="B29" s="313"/>
      <c r="C29" s="314"/>
      <c r="D29" s="315" t="str">
        <f>IFERROR(VLOOKUP(C29,SNPC!$D$2:$E$199,2),"")</f>
        <v/>
      </c>
      <c r="E29" s="313"/>
      <c r="F29" s="315" t="str">
        <f>IFERROR(VLOOKUP(E29,SNPC!$A$2:$B$166,2),"")</f>
        <v/>
      </c>
      <c r="G29" s="313"/>
      <c r="H29" s="313"/>
      <c r="I29" s="313"/>
      <c r="J29" s="316"/>
      <c r="K29" s="317"/>
      <c r="L29" s="317"/>
      <c r="M29" s="317"/>
      <c r="N29" s="317"/>
      <c r="O29" s="317"/>
      <c r="P29" s="317"/>
      <c r="Q29" s="318"/>
      <c r="R29" s="330">
        <f t="shared" si="3"/>
        <v>0</v>
      </c>
      <c r="S29" s="331">
        <f t="shared" si="4"/>
        <v>0</v>
      </c>
      <c r="T29" s="331">
        <f t="shared" si="5"/>
        <v>0</v>
      </c>
      <c r="U29" s="331">
        <f t="shared" si="6"/>
        <v>0</v>
      </c>
      <c r="V29" s="332">
        <f t="shared" si="7"/>
        <v>0</v>
      </c>
      <c r="W29" s="333"/>
      <c r="X29" s="334"/>
      <c r="Y29" s="334"/>
      <c r="Z29" s="331">
        <f t="shared" si="8"/>
        <v>0</v>
      </c>
      <c r="AA29" s="333"/>
      <c r="AB29" s="333"/>
      <c r="AC29" s="333"/>
      <c r="AD29" s="331">
        <f t="shared" si="9"/>
        <v>0</v>
      </c>
      <c r="AE29" s="333"/>
      <c r="AF29" s="333"/>
      <c r="AG29" s="333"/>
      <c r="AH29" s="331">
        <f t="shared" si="10"/>
        <v>0</v>
      </c>
      <c r="AI29" s="334"/>
      <c r="AJ29" s="334"/>
      <c r="AK29" s="334"/>
      <c r="AL29" s="331">
        <f t="shared" si="11"/>
        <v>0</v>
      </c>
      <c r="AM29" s="333"/>
      <c r="AN29" s="333"/>
      <c r="AO29" s="333"/>
    </row>
    <row r="30" spans="1:41" s="319" customFormat="1" x14ac:dyDescent="0.2">
      <c r="A30" s="313"/>
      <c r="B30" s="313"/>
      <c r="C30" s="314"/>
      <c r="D30" s="315" t="str">
        <f>IFERROR(VLOOKUP(C30,SNPC!$D$2:$E$199,2),"")</f>
        <v/>
      </c>
      <c r="E30" s="313"/>
      <c r="F30" s="315" t="str">
        <f>IFERROR(VLOOKUP(E30,SNPC!$A$2:$B$166,2),"")</f>
        <v/>
      </c>
      <c r="G30" s="313"/>
      <c r="H30" s="313"/>
      <c r="I30" s="313"/>
      <c r="J30" s="316"/>
      <c r="K30" s="317"/>
      <c r="L30" s="317"/>
      <c r="M30" s="317"/>
      <c r="N30" s="317"/>
      <c r="O30" s="317"/>
      <c r="P30" s="317"/>
      <c r="Q30" s="318"/>
      <c r="R30" s="330">
        <f t="shared" si="3"/>
        <v>0</v>
      </c>
      <c r="S30" s="331">
        <f t="shared" si="4"/>
        <v>0</v>
      </c>
      <c r="T30" s="331">
        <f t="shared" si="5"/>
        <v>0</v>
      </c>
      <c r="U30" s="331">
        <f t="shared" si="6"/>
        <v>0</v>
      </c>
      <c r="V30" s="332">
        <f t="shared" si="7"/>
        <v>0</v>
      </c>
      <c r="W30" s="333"/>
      <c r="X30" s="334"/>
      <c r="Y30" s="334"/>
      <c r="Z30" s="331">
        <f t="shared" si="8"/>
        <v>0</v>
      </c>
      <c r="AA30" s="333"/>
      <c r="AB30" s="333"/>
      <c r="AC30" s="333"/>
      <c r="AD30" s="331">
        <f t="shared" si="9"/>
        <v>0</v>
      </c>
      <c r="AE30" s="333"/>
      <c r="AF30" s="333"/>
      <c r="AG30" s="333"/>
      <c r="AH30" s="331">
        <f t="shared" si="10"/>
        <v>0</v>
      </c>
      <c r="AI30" s="334"/>
      <c r="AJ30" s="334"/>
      <c r="AK30" s="334"/>
      <c r="AL30" s="331">
        <f t="shared" si="11"/>
        <v>0</v>
      </c>
      <c r="AM30" s="333"/>
      <c r="AN30" s="333"/>
      <c r="AO30" s="333"/>
    </row>
    <row r="31" spans="1:41" s="319" customFormat="1" x14ac:dyDescent="0.2">
      <c r="A31" s="313"/>
      <c r="B31" s="313"/>
      <c r="C31" s="314"/>
      <c r="D31" s="315" t="str">
        <f>IFERROR(VLOOKUP(C31,SNPC!$D$2:$E$199,2),"")</f>
        <v/>
      </c>
      <c r="E31" s="313"/>
      <c r="F31" s="315" t="str">
        <f>IFERROR(VLOOKUP(E31,SNPC!$A$2:$B$166,2),"")</f>
        <v/>
      </c>
      <c r="G31" s="313"/>
      <c r="H31" s="313"/>
      <c r="I31" s="313"/>
      <c r="J31" s="316"/>
      <c r="K31" s="317"/>
      <c r="L31" s="317"/>
      <c r="M31" s="317"/>
      <c r="N31" s="317"/>
      <c r="O31" s="317"/>
      <c r="P31" s="317"/>
      <c r="Q31" s="318"/>
      <c r="R31" s="330">
        <f t="shared" si="3"/>
        <v>0</v>
      </c>
      <c r="S31" s="331">
        <f t="shared" si="4"/>
        <v>0</v>
      </c>
      <c r="T31" s="331">
        <f t="shared" si="5"/>
        <v>0</v>
      </c>
      <c r="U31" s="331">
        <f t="shared" si="6"/>
        <v>0</v>
      </c>
      <c r="V31" s="332">
        <f t="shared" si="7"/>
        <v>0</v>
      </c>
      <c r="W31" s="333"/>
      <c r="X31" s="334"/>
      <c r="Y31" s="334"/>
      <c r="Z31" s="331">
        <f t="shared" si="8"/>
        <v>0</v>
      </c>
      <c r="AA31" s="333"/>
      <c r="AB31" s="333"/>
      <c r="AC31" s="333"/>
      <c r="AD31" s="331">
        <f t="shared" si="9"/>
        <v>0</v>
      </c>
      <c r="AE31" s="333"/>
      <c r="AF31" s="333"/>
      <c r="AG31" s="333"/>
      <c r="AH31" s="331">
        <f t="shared" si="10"/>
        <v>0</v>
      </c>
      <c r="AI31" s="334"/>
      <c r="AJ31" s="334"/>
      <c r="AK31" s="334"/>
      <c r="AL31" s="331">
        <f t="shared" si="11"/>
        <v>0</v>
      </c>
      <c r="AM31" s="333"/>
      <c r="AN31" s="333"/>
      <c r="AO31" s="333"/>
    </row>
    <row r="32" spans="1:41" s="319" customFormat="1" x14ac:dyDescent="0.2">
      <c r="A32" s="313"/>
      <c r="B32" s="313"/>
      <c r="C32" s="314"/>
      <c r="D32" s="315" t="str">
        <f>IFERROR(VLOOKUP(C32,SNPC!$D$2:$E$199,2),"")</f>
        <v/>
      </c>
      <c r="E32" s="313"/>
      <c r="F32" s="315" t="str">
        <f>IFERROR(VLOOKUP(E32,SNPC!$A$2:$B$166,2),"")</f>
        <v/>
      </c>
      <c r="G32" s="313"/>
      <c r="H32" s="313"/>
      <c r="I32" s="313"/>
      <c r="J32" s="316"/>
      <c r="K32" s="317"/>
      <c r="L32" s="317"/>
      <c r="M32" s="317"/>
      <c r="N32" s="317"/>
      <c r="O32" s="317"/>
      <c r="P32" s="317"/>
      <c r="Q32" s="318"/>
      <c r="R32" s="330">
        <f t="shared" si="3"/>
        <v>0</v>
      </c>
      <c r="S32" s="331">
        <f t="shared" si="4"/>
        <v>0</v>
      </c>
      <c r="T32" s="331">
        <f t="shared" si="5"/>
        <v>0</v>
      </c>
      <c r="U32" s="331">
        <f t="shared" si="6"/>
        <v>0</v>
      </c>
      <c r="V32" s="332">
        <f t="shared" si="7"/>
        <v>0</v>
      </c>
      <c r="W32" s="333"/>
      <c r="X32" s="334"/>
      <c r="Y32" s="334"/>
      <c r="Z32" s="331">
        <f t="shared" si="8"/>
        <v>0</v>
      </c>
      <c r="AA32" s="333"/>
      <c r="AB32" s="333"/>
      <c r="AC32" s="333"/>
      <c r="AD32" s="331">
        <f t="shared" si="9"/>
        <v>0</v>
      </c>
      <c r="AE32" s="333"/>
      <c r="AF32" s="333"/>
      <c r="AG32" s="333"/>
      <c r="AH32" s="331">
        <f t="shared" si="10"/>
        <v>0</v>
      </c>
      <c r="AI32" s="334"/>
      <c r="AJ32" s="334"/>
      <c r="AK32" s="334"/>
      <c r="AL32" s="331">
        <f t="shared" si="11"/>
        <v>0</v>
      </c>
      <c r="AM32" s="333"/>
      <c r="AN32" s="333"/>
      <c r="AO32" s="333"/>
    </row>
    <row r="33" spans="1:41" s="319" customFormat="1" x14ac:dyDescent="0.2">
      <c r="A33" s="313"/>
      <c r="B33" s="313"/>
      <c r="C33" s="314"/>
      <c r="D33" s="315" t="str">
        <f>IFERROR(VLOOKUP(C33,SNPC!$D$2:$E$199,2),"")</f>
        <v/>
      </c>
      <c r="E33" s="313"/>
      <c r="F33" s="315" t="str">
        <f>IFERROR(VLOOKUP(E33,SNPC!$A$2:$B$166,2),"")</f>
        <v/>
      </c>
      <c r="G33" s="313"/>
      <c r="H33" s="313"/>
      <c r="I33" s="313"/>
      <c r="J33" s="316"/>
      <c r="K33" s="317"/>
      <c r="L33" s="317"/>
      <c r="M33" s="317"/>
      <c r="N33" s="317"/>
      <c r="O33" s="317"/>
      <c r="P33" s="317"/>
      <c r="Q33" s="318"/>
      <c r="R33" s="330">
        <f t="shared" si="3"/>
        <v>0</v>
      </c>
      <c r="S33" s="331">
        <f t="shared" si="4"/>
        <v>0</v>
      </c>
      <c r="T33" s="331">
        <f t="shared" si="5"/>
        <v>0</v>
      </c>
      <c r="U33" s="331">
        <f t="shared" si="6"/>
        <v>0</v>
      </c>
      <c r="V33" s="332">
        <f t="shared" si="7"/>
        <v>0</v>
      </c>
      <c r="W33" s="333"/>
      <c r="X33" s="334"/>
      <c r="Y33" s="334"/>
      <c r="Z33" s="331">
        <f t="shared" si="8"/>
        <v>0</v>
      </c>
      <c r="AA33" s="333"/>
      <c r="AB33" s="333"/>
      <c r="AC33" s="333"/>
      <c r="AD33" s="331">
        <f t="shared" si="9"/>
        <v>0</v>
      </c>
      <c r="AE33" s="333"/>
      <c r="AF33" s="333"/>
      <c r="AG33" s="333"/>
      <c r="AH33" s="331">
        <f t="shared" si="10"/>
        <v>0</v>
      </c>
      <c r="AI33" s="334"/>
      <c r="AJ33" s="334"/>
      <c r="AK33" s="334"/>
      <c r="AL33" s="331">
        <f t="shared" si="11"/>
        <v>0</v>
      </c>
      <c r="AM33" s="333"/>
      <c r="AN33" s="333"/>
      <c r="AO33" s="333"/>
    </row>
    <row r="34" spans="1:41" s="319" customFormat="1" x14ac:dyDescent="0.2">
      <c r="A34" s="313"/>
      <c r="B34" s="313"/>
      <c r="C34" s="314"/>
      <c r="D34" s="315" t="str">
        <f>IFERROR(VLOOKUP(C34,SNPC!$D$2:$E$199,2),"")</f>
        <v/>
      </c>
      <c r="E34" s="313"/>
      <c r="F34" s="315" t="str">
        <f>IFERROR(VLOOKUP(E34,SNPC!$A$2:$B$166,2),"")</f>
        <v/>
      </c>
      <c r="G34" s="313"/>
      <c r="H34" s="313"/>
      <c r="I34" s="313"/>
      <c r="J34" s="316"/>
      <c r="K34" s="317"/>
      <c r="L34" s="317"/>
      <c r="M34" s="317"/>
      <c r="N34" s="317"/>
      <c r="O34" s="317"/>
      <c r="P34" s="317"/>
      <c r="Q34" s="318"/>
      <c r="R34" s="330">
        <f t="shared" si="3"/>
        <v>0</v>
      </c>
      <c r="S34" s="331">
        <f t="shared" si="4"/>
        <v>0</v>
      </c>
      <c r="T34" s="331">
        <f t="shared" si="5"/>
        <v>0</v>
      </c>
      <c r="U34" s="331">
        <f t="shared" si="6"/>
        <v>0</v>
      </c>
      <c r="V34" s="332">
        <f t="shared" si="7"/>
        <v>0</v>
      </c>
      <c r="W34" s="333"/>
      <c r="X34" s="334"/>
      <c r="Y34" s="334"/>
      <c r="Z34" s="331">
        <f t="shared" si="8"/>
        <v>0</v>
      </c>
      <c r="AA34" s="333"/>
      <c r="AB34" s="333"/>
      <c r="AC34" s="333"/>
      <c r="AD34" s="331">
        <f t="shared" si="9"/>
        <v>0</v>
      </c>
      <c r="AE34" s="333"/>
      <c r="AF34" s="333"/>
      <c r="AG34" s="333"/>
      <c r="AH34" s="331">
        <f t="shared" si="10"/>
        <v>0</v>
      </c>
      <c r="AI34" s="334"/>
      <c r="AJ34" s="334"/>
      <c r="AK34" s="334"/>
      <c r="AL34" s="331">
        <f t="shared" si="11"/>
        <v>0</v>
      </c>
      <c r="AM34" s="333"/>
      <c r="AN34" s="333"/>
      <c r="AO34" s="333"/>
    </row>
    <row r="35" spans="1:41" s="319" customFormat="1" x14ac:dyDescent="0.2">
      <c r="A35" s="313"/>
      <c r="B35" s="313"/>
      <c r="C35" s="314"/>
      <c r="D35" s="315" t="str">
        <f>IFERROR(VLOOKUP(C35,SNPC!$D$2:$E$199,2),"")</f>
        <v/>
      </c>
      <c r="E35" s="313"/>
      <c r="F35" s="315" t="str">
        <f>IFERROR(VLOOKUP(E35,SNPC!$A$2:$B$166,2),"")</f>
        <v/>
      </c>
      <c r="G35" s="313"/>
      <c r="H35" s="313"/>
      <c r="I35" s="313"/>
      <c r="J35" s="316"/>
      <c r="K35" s="317"/>
      <c r="L35" s="317"/>
      <c r="M35" s="317"/>
      <c r="N35" s="317"/>
      <c r="O35" s="317"/>
      <c r="P35" s="317"/>
      <c r="Q35" s="318"/>
      <c r="R35" s="330">
        <f t="shared" si="3"/>
        <v>0</v>
      </c>
      <c r="S35" s="331">
        <f t="shared" si="4"/>
        <v>0</v>
      </c>
      <c r="T35" s="331">
        <f t="shared" si="5"/>
        <v>0</v>
      </c>
      <c r="U35" s="331">
        <f t="shared" si="6"/>
        <v>0</v>
      </c>
      <c r="V35" s="332">
        <f t="shared" si="7"/>
        <v>0</v>
      </c>
      <c r="W35" s="333"/>
      <c r="X35" s="334"/>
      <c r="Y35" s="334"/>
      <c r="Z35" s="331">
        <f t="shared" si="8"/>
        <v>0</v>
      </c>
      <c r="AA35" s="333"/>
      <c r="AB35" s="333"/>
      <c r="AC35" s="333"/>
      <c r="AD35" s="331">
        <f t="shared" si="9"/>
        <v>0</v>
      </c>
      <c r="AE35" s="333"/>
      <c r="AF35" s="333"/>
      <c r="AG35" s="333"/>
      <c r="AH35" s="331">
        <f t="shared" si="10"/>
        <v>0</v>
      </c>
      <c r="AI35" s="334"/>
      <c r="AJ35" s="334"/>
      <c r="AK35" s="334"/>
      <c r="AL35" s="331">
        <f t="shared" si="11"/>
        <v>0</v>
      </c>
      <c r="AM35" s="333"/>
      <c r="AN35" s="333"/>
      <c r="AO35" s="333"/>
    </row>
    <row r="36" spans="1:41" s="319" customFormat="1" x14ac:dyDescent="0.2">
      <c r="A36" s="313"/>
      <c r="B36" s="313"/>
      <c r="C36" s="314"/>
      <c r="D36" s="315" t="str">
        <f>IFERROR(VLOOKUP(C36,SNPC!$D$2:$E$199,2),"")</f>
        <v/>
      </c>
      <c r="E36" s="313"/>
      <c r="F36" s="315" t="str">
        <f>IFERROR(VLOOKUP(E36,SNPC!$A$2:$B$166,2),"")</f>
        <v/>
      </c>
      <c r="G36" s="313"/>
      <c r="H36" s="313"/>
      <c r="I36" s="313"/>
      <c r="J36" s="316"/>
      <c r="K36" s="317"/>
      <c r="L36" s="317"/>
      <c r="M36" s="317"/>
      <c r="N36" s="317"/>
      <c r="O36" s="317"/>
      <c r="P36" s="317"/>
      <c r="Q36" s="318"/>
      <c r="R36" s="330">
        <f t="shared" si="3"/>
        <v>0</v>
      </c>
      <c r="S36" s="331">
        <f t="shared" si="4"/>
        <v>0</v>
      </c>
      <c r="T36" s="331">
        <f t="shared" si="5"/>
        <v>0</v>
      </c>
      <c r="U36" s="331">
        <f t="shared" si="6"/>
        <v>0</v>
      </c>
      <c r="V36" s="332">
        <f t="shared" si="7"/>
        <v>0</v>
      </c>
      <c r="W36" s="333"/>
      <c r="X36" s="334"/>
      <c r="Y36" s="334"/>
      <c r="Z36" s="331">
        <f t="shared" si="8"/>
        <v>0</v>
      </c>
      <c r="AA36" s="333"/>
      <c r="AB36" s="333"/>
      <c r="AC36" s="333"/>
      <c r="AD36" s="331">
        <f t="shared" si="9"/>
        <v>0</v>
      </c>
      <c r="AE36" s="333"/>
      <c r="AF36" s="333"/>
      <c r="AG36" s="333"/>
      <c r="AH36" s="331">
        <f t="shared" si="10"/>
        <v>0</v>
      </c>
      <c r="AI36" s="334"/>
      <c r="AJ36" s="334"/>
      <c r="AK36" s="334"/>
      <c r="AL36" s="331">
        <f t="shared" si="11"/>
        <v>0</v>
      </c>
      <c r="AM36" s="333"/>
      <c r="AN36" s="333"/>
      <c r="AO36" s="333"/>
    </row>
    <row r="37" spans="1:41" s="319" customFormat="1" x14ac:dyDescent="0.2">
      <c r="A37" s="313"/>
      <c r="B37" s="313"/>
      <c r="C37" s="314"/>
      <c r="D37" s="315" t="str">
        <f>IFERROR(VLOOKUP(C37,SNPC!$D$2:$E$199,2),"")</f>
        <v/>
      </c>
      <c r="E37" s="313"/>
      <c r="F37" s="315" t="str">
        <f>IFERROR(VLOOKUP(E37,SNPC!$A$2:$B$166,2),"")</f>
        <v/>
      </c>
      <c r="G37" s="313"/>
      <c r="H37" s="313"/>
      <c r="I37" s="313"/>
      <c r="J37" s="316"/>
      <c r="K37" s="317"/>
      <c r="L37" s="317"/>
      <c r="M37" s="317"/>
      <c r="N37" s="317"/>
      <c r="O37" s="317"/>
      <c r="P37" s="317"/>
      <c r="Q37" s="318"/>
      <c r="R37" s="330">
        <f t="shared" si="3"/>
        <v>0</v>
      </c>
      <c r="S37" s="331">
        <f t="shared" si="4"/>
        <v>0</v>
      </c>
      <c r="T37" s="331">
        <f t="shared" si="5"/>
        <v>0</v>
      </c>
      <c r="U37" s="331">
        <f t="shared" si="6"/>
        <v>0</v>
      </c>
      <c r="V37" s="332">
        <f t="shared" si="7"/>
        <v>0</v>
      </c>
      <c r="W37" s="333"/>
      <c r="X37" s="334"/>
      <c r="Y37" s="334"/>
      <c r="Z37" s="331">
        <f t="shared" si="8"/>
        <v>0</v>
      </c>
      <c r="AA37" s="333"/>
      <c r="AB37" s="333"/>
      <c r="AC37" s="333"/>
      <c r="AD37" s="331">
        <f t="shared" si="9"/>
        <v>0</v>
      </c>
      <c r="AE37" s="333"/>
      <c r="AF37" s="333"/>
      <c r="AG37" s="333"/>
      <c r="AH37" s="331">
        <f t="shared" si="10"/>
        <v>0</v>
      </c>
      <c r="AI37" s="334"/>
      <c r="AJ37" s="334"/>
      <c r="AK37" s="334"/>
      <c r="AL37" s="331">
        <f t="shared" si="11"/>
        <v>0</v>
      </c>
      <c r="AM37" s="333"/>
      <c r="AN37" s="333"/>
      <c r="AO37" s="333"/>
    </row>
    <row r="38" spans="1:41" s="319" customFormat="1" x14ac:dyDescent="0.2">
      <c r="A38" s="313"/>
      <c r="B38" s="313"/>
      <c r="C38" s="314"/>
      <c r="D38" s="315" t="str">
        <f>IFERROR(VLOOKUP(C38,SNPC!$D$2:$E$199,2),"")</f>
        <v/>
      </c>
      <c r="E38" s="313"/>
      <c r="F38" s="315" t="str">
        <f>IFERROR(VLOOKUP(E38,SNPC!$A$2:$B$166,2),"")</f>
        <v/>
      </c>
      <c r="G38" s="313"/>
      <c r="H38" s="313"/>
      <c r="I38" s="313"/>
      <c r="J38" s="316"/>
      <c r="K38" s="317"/>
      <c r="L38" s="317"/>
      <c r="M38" s="317"/>
      <c r="N38" s="317"/>
      <c r="O38" s="317"/>
      <c r="P38" s="317"/>
      <c r="Q38" s="318"/>
      <c r="R38" s="330">
        <f t="shared" si="3"/>
        <v>0</v>
      </c>
      <c r="S38" s="331">
        <f t="shared" si="4"/>
        <v>0</v>
      </c>
      <c r="T38" s="331">
        <f t="shared" si="5"/>
        <v>0</v>
      </c>
      <c r="U38" s="331">
        <f t="shared" si="6"/>
        <v>0</v>
      </c>
      <c r="V38" s="332">
        <f t="shared" si="7"/>
        <v>0</v>
      </c>
      <c r="W38" s="333"/>
      <c r="X38" s="334"/>
      <c r="Y38" s="334"/>
      <c r="Z38" s="331">
        <f t="shared" si="8"/>
        <v>0</v>
      </c>
      <c r="AA38" s="333"/>
      <c r="AB38" s="333"/>
      <c r="AC38" s="333"/>
      <c r="AD38" s="331">
        <f t="shared" si="9"/>
        <v>0</v>
      </c>
      <c r="AE38" s="333"/>
      <c r="AF38" s="333"/>
      <c r="AG38" s="333"/>
      <c r="AH38" s="331">
        <f t="shared" si="10"/>
        <v>0</v>
      </c>
      <c r="AI38" s="334"/>
      <c r="AJ38" s="334"/>
      <c r="AK38" s="334"/>
      <c r="AL38" s="331">
        <f t="shared" si="11"/>
        <v>0</v>
      </c>
      <c r="AM38" s="333"/>
      <c r="AN38" s="333"/>
      <c r="AO38" s="333"/>
    </row>
    <row r="39" spans="1:41" s="319" customFormat="1" x14ac:dyDescent="0.2">
      <c r="A39" s="313"/>
      <c r="B39" s="313"/>
      <c r="C39" s="314"/>
      <c r="D39" s="315" t="str">
        <f>IFERROR(VLOOKUP(C39,SNPC!$D$2:$E$199,2),"")</f>
        <v/>
      </c>
      <c r="E39" s="313"/>
      <c r="F39" s="315" t="str">
        <f>IFERROR(VLOOKUP(E39,SNPC!$A$2:$B$166,2),"")</f>
        <v/>
      </c>
      <c r="G39" s="313"/>
      <c r="H39" s="313"/>
      <c r="I39" s="313"/>
      <c r="J39" s="316"/>
      <c r="K39" s="317"/>
      <c r="L39" s="317"/>
      <c r="M39" s="317"/>
      <c r="N39" s="317"/>
      <c r="O39" s="317"/>
      <c r="P39" s="317"/>
      <c r="Q39" s="318"/>
      <c r="R39" s="330">
        <f t="shared" si="3"/>
        <v>0</v>
      </c>
      <c r="S39" s="331">
        <f t="shared" si="4"/>
        <v>0</v>
      </c>
      <c r="T39" s="331">
        <f t="shared" si="5"/>
        <v>0</v>
      </c>
      <c r="U39" s="331">
        <f t="shared" si="6"/>
        <v>0</v>
      </c>
      <c r="V39" s="332">
        <f t="shared" si="7"/>
        <v>0</v>
      </c>
      <c r="W39" s="333"/>
      <c r="X39" s="334"/>
      <c r="Y39" s="334"/>
      <c r="Z39" s="331">
        <f t="shared" si="8"/>
        <v>0</v>
      </c>
      <c r="AA39" s="333"/>
      <c r="AB39" s="333"/>
      <c r="AC39" s="333"/>
      <c r="AD39" s="331">
        <f t="shared" si="9"/>
        <v>0</v>
      </c>
      <c r="AE39" s="333"/>
      <c r="AF39" s="333"/>
      <c r="AG39" s="333"/>
      <c r="AH39" s="331">
        <f t="shared" si="10"/>
        <v>0</v>
      </c>
      <c r="AI39" s="334"/>
      <c r="AJ39" s="334"/>
      <c r="AK39" s="334"/>
      <c r="AL39" s="331">
        <f t="shared" si="11"/>
        <v>0</v>
      </c>
      <c r="AM39" s="333"/>
      <c r="AN39" s="333"/>
      <c r="AO39" s="333"/>
    </row>
    <row r="40" spans="1:41" s="319" customFormat="1" x14ac:dyDescent="0.2">
      <c r="A40" s="313"/>
      <c r="B40" s="313"/>
      <c r="C40" s="314"/>
      <c r="D40" s="315" t="str">
        <f>IFERROR(VLOOKUP(C40,SNPC!$D$2:$E$199,2),"")</f>
        <v/>
      </c>
      <c r="E40" s="313"/>
      <c r="F40" s="315" t="str">
        <f>IFERROR(VLOOKUP(E40,SNPC!$A$2:$B$166,2),"")</f>
        <v/>
      </c>
      <c r="G40" s="313"/>
      <c r="H40" s="313"/>
      <c r="I40" s="313"/>
      <c r="J40" s="316"/>
      <c r="K40" s="317"/>
      <c r="L40" s="317"/>
      <c r="M40" s="317"/>
      <c r="N40" s="317"/>
      <c r="O40" s="317"/>
      <c r="P40" s="317"/>
      <c r="Q40" s="318"/>
      <c r="R40" s="330">
        <f t="shared" si="3"/>
        <v>0</v>
      </c>
      <c r="S40" s="331">
        <f t="shared" si="4"/>
        <v>0</v>
      </c>
      <c r="T40" s="331">
        <f t="shared" si="5"/>
        <v>0</v>
      </c>
      <c r="U40" s="331">
        <f t="shared" si="6"/>
        <v>0</v>
      </c>
      <c r="V40" s="332">
        <f t="shared" si="7"/>
        <v>0</v>
      </c>
      <c r="W40" s="333"/>
      <c r="X40" s="334"/>
      <c r="Y40" s="334"/>
      <c r="Z40" s="331">
        <f t="shared" si="8"/>
        <v>0</v>
      </c>
      <c r="AA40" s="333"/>
      <c r="AB40" s="333"/>
      <c r="AC40" s="333"/>
      <c r="AD40" s="331">
        <f t="shared" si="9"/>
        <v>0</v>
      </c>
      <c r="AE40" s="333"/>
      <c r="AF40" s="333"/>
      <c r="AG40" s="333"/>
      <c r="AH40" s="331">
        <f t="shared" si="10"/>
        <v>0</v>
      </c>
      <c r="AI40" s="334"/>
      <c r="AJ40" s="334"/>
      <c r="AK40" s="334"/>
      <c r="AL40" s="331">
        <f t="shared" si="11"/>
        <v>0</v>
      </c>
      <c r="AM40" s="333"/>
      <c r="AN40" s="333"/>
      <c r="AO40" s="333"/>
    </row>
    <row r="41" spans="1:41" s="319" customFormat="1" x14ac:dyDescent="0.2">
      <c r="A41" s="313"/>
      <c r="B41" s="313"/>
      <c r="C41" s="314"/>
      <c r="D41" s="315" t="str">
        <f>IFERROR(VLOOKUP(C41,SNPC!$D$2:$E$199,2),"")</f>
        <v/>
      </c>
      <c r="E41" s="313"/>
      <c r="F41" s="315" t="str">
        <f>IFERROR(VLOOKUP(E41,SNPC!$A$2:$B$166,2),"")</f>
        <v/>
      </c>
      <c r="G41" s="313"/>
      <c r="H41" s="313"/>
      <c r="I41" s="313"/>
      <c r="J41" s="316"/>
      <c r="K41" s="317"/>
      <c r="L41" s="317"/>
      <c r="M41" s="317"/>
      <c r="N41" s="317"/>
      <c r="O41" s="317"/>
      <c r="P41" s="317"/>
      <c r="Q41" s="318"/>
      <c r="R41" s="330">
        <f t="shared" si="3"/>
        <v>0</v>
      </c>
      <c r="S41" s="331">
        <f t="shared" si="4"/>
        <v>0</v>
      </c>
      <c r="T41" s="331">
        <f t="shared" si="5"/>
        <v>0</v>
      </c>
      <c r="U41" s="331">
        <f t="shared" si="6"/>
        <v>0</v>
      </c>
      <c r="V41" s="332">
        <f t="shared" si="7"/>
        <v>0</v>
      </c>
      <c r="W41" s="333"/>
      <c r="X41" s="334"/>
      <c r="Y41" s="334"/>
      <c r="Z41" s="331">
        <f t="shared" si="8"/>
        <v>0</v>
      </c>
      <c r="AA41" s="333"/>
      <c r="AB41" s="333"/>
      <c r="AC41" s="333"/>
      <c r="AD41" s="331">
        <f t="shared" si="9"/>
        <v>0</v>
      </c>
      <c r="AE41" s="333"/>
      <c r="AF41" s="333"/>
      <c r="AG41" s="333"/>
      <c r="AH41" s="331">
        <f t="shared" si="10"/>
        <v>0</v>
      </c>
      <c r="AI41" s="334"/>
      <c r="AJ41" s="334"/>
      <c r="AK41" s="334"/>
      <c r="AL41" s="331">
        <f t="shared" si="11"/>
        <v>0</v>
      </c>
      <c r="AM41" s="333"/>
      <c r="AN41" s="333"/>
      <c r="AO41" s="333"/>
    </row>
    <row r="42" spans="1:41" s="319" customFormat="1" x14ac:dyDescent="0.2">
      <c r="A42" s="313"/>
      <c r="B42" s="313"/>
      <c r="C42" s="314"/>
      <c r="D42" s="315" t="str">
        <f>IFERROR(VLOOKUP(C42,SNPC!$D$2:$E$199,2),"")</f>
        <v/>
      </c>
      <c r="E42" s="313"/>
      <c r="F42" s="315" t="str">
        <f>IFERROR(VLOOKUP(E42,SNPC!$A$2:$B$166,2),"")</f>
        <v/>
      </c>
      <c r="G42" s="313"/>
      <c r="H42" s="313"/>
      <c r="I42" s="313"/>
      <c r="J42" s="316"/>
      <c r="K42" s="317"/>
      <c r="L42" s="317"/>
      <c r="M42" s="317"/>
      <c r="N42" s="317"/>
      <c r="O42" s="317"/>
      <c r="P42" s="317"/>
      <c r="Q42" s="318"/>
      <c r="R42" s="330">
        <f t="shared" si="3"/>
        <v>0</v>
      </c>
      <c r="S42" s="331">
        <f t="shared" si="4"/>
        <v>0</v>
      </c>
      <c r="T42" s="331">
        <f t="shared" si="5"/>
        <v>0</v>
      </c>
      <c r="U42" s="331">
        <f t="shared" si="6"/>
        <v>0</v>
      </c>
      <c r="V42" s="332">
        <f t="shared" si="7"/>
        <v>0</v>
      </c>
      <c r="W42" s="333"/>
      <c r="X42" s="334"/>
      <c r="Y42" s="334"/>
      <c r="Z42" s="331">
        <f t="shared" si="8"/>
        <v>0</v>
      </c>
      <c r="AA42" s="333"/>
      <c r="AB42" s="333"/>
      <c r="AC42" s="333"/>
      <c r="AD42" s="331">
        <f t="shared" si="9"/>
        <v>0</v>
      </c>
      <c r="AE42" s="333"/>
      <c r="AF42" s="333"/>
      <c r="AG42" s="333"/>
      <c r="AH42" s="331">
        <f t="shared" si="10"/>
        <v>0</v>
      </c>
      <c r="AI42" s="334"/>
      <c r="AJ42" s="334"/>
      <c r="AK42" s="334"/>
      <c r="AL42" s="331">
        <f t="shared" si="11"/>
        <v>0</v>
      </c>
      <c r="AM42" s="333"/>
      <c r="AN42" s="333"/>
      <c r="AO42" s="333"/>
    </row>
    <row r="43" spans="1:41" s="319" customFormat="1" x14ac:dyDescent="0.2">
      <c r="A43" s="313"/>
      <c r="B43" s="313"/>
      <c r="C43" s="314"/>
      <c r="D43" s="315" t="str">
        <f>IFERROR(VLOOKUP(C43,SNPC!$D$2:$E$199,2),"")</f>
        <v/>
      </c>
      <c r="E43" s="313"/>
      <c r="F43" s="315" t="str">
        <f>IFERROR(VLOOKUP(E43,SNPC!$A$2:$B$166,2),"")</f>
        <v/>
      </c>
      <c r="G43" s="313"/>
      <c r="H43" s="313"/>
      <c r="I43" s="313"/>
      <c r="J43" s="316"/>
      <c r="K43" s="317"/>
      <c r="L43" s="317"/>
      <c r="M43" s="317"/>
      <c r="N43" s="317"/>
      <c r="O43" s="317"/>
      <c r="P43" s="317"/>
      <c r="Q43" s="318"/>
      <c r="R43" s="330">
        <f t="shared" ref="R43:R48" si="12">SUM(S43:U43)</f>
        <v>0</v>
      </c>
      <c r="S43" s="331">
        <f t="shared" ref="S43:S48" si="13">W43+AA43+AE43+AI43+AM43</f>
        <v>0</v>
      </c>
      <c r="T43" s="331">
        <f t="shared" ref="T43:T48" si="14">X43+AB43+AF43+AJ43+AN43</f>
        <v>0</v>
      </c>
      <c r="U43" s="331">
        <f t="shared" ref="U43:U48" si="15">Y43+AC43+AG43+AK43+AO43</f>
        <v>0</v>
      </c>
      <c r="V43" s="332">
        <f t="shared" ref="V43:V48" si="16">W43+X43+Y43</f>
        <v>0</v>
      </c>
      <c r="W43" s="333"/>
      <c r="X43" s="334"/>
      <c r="Y43" s="334"/>
      <c r="Z43" s="331">
        <f t="shared" ref="Z43:Z48" si="17">AA43+AB43+AC43</f>
        <v>0</v>
      </c>
      <c r="AA43" s="333"/>
      <c r="AB43" s="333"/>
      <c r="AC43" s="333"/>
      <c r="AD43" s="331">
        <f t="shared" ref="AD43:AD48" si="18">AE43+AF43+AG43</f>
        <v>0</v>
      </c>
      <c r="AE43" s="333"/>
      <c r="AF43" s="333"/>
      <c r="AG43" s="333"/>
      <c r="AH43" s="331">
        <f t="shared" ref="AH43:AH48" si="19">AI43+AJ43+AK43</f>
        <v>0</v>
      </c>
      <c r="AI43" s="334"/>
      <c r="AJ43" s="334"/>
      <c r="AK43" s="334"/>
      <c r="AL43" s="331">
        <f t="shared" ref="AL43:AL48" si="20">AM43+AN43+AO43</f>
        <v>0</v>
      </c>
      <c r="AM43" s="333"/>
      <c r="AN43" s="333"/>
      <c r="AO43" s="333"/>
    </row>
    <row r="44" spans="1:41" s="319" customFormat="1" x14ac:dyDescent="0.2">
      <c r="A44" s="313"/>
      <c r="B44" s="313"/>
      <c r="C44" s="314"/>
      <c r="D44" s="315" t="str">
        <f>IFERROR(VLOOKUP(C44,SNPC!$D$2:$E$199,2),"")</f>
        <v/>
      </c>
      <c r="E44" s="313"/>
      <c r="F44" s="315" t="str">
        <f>IFERROR(VLOOKUP(E44,SNPC!$A$2:$B$166,2),"")</f>
        <v/>
      </c>
      <c r="G44" s="313"/>
      <c r="H44" s="313"/>
      <c r="I44" s="313"/>
      <c r="J44" s="316"/>
      <c r="K44" s="317"/>
      <c r="L44" s="317"/>
      <c r="M44" s="317"/>
      <c r="N44" s="317"/>
      <c r="O44" s="317"/>
      <c r="P44" s="317"/>
      <c r="Q44" s="318"/>
      <c r="R44" s="330">
        <f t="shared" si="12"/>
        <v>0</v>
      </c>
      <c r="S44" s="331">
        <f t="shared" si="13"/>
        <v>0</v>
      </c>
      <c r="T44" s="331">
        <f t="shared" si="14"/>
        <v>0</v>
      </c>
      <c r="U44" s="331">
        <f t="shared" si="15"/>
        <v>0</v>
      </c>
      <c r="V44" s="332">
        <f t="shared" si="16"/>
        <v>0</v>
      </c>
      <c r="W44" s="333"/>
      <c r="X44" s="334"/>
      <c r="Y44" s="334"/>
      <c r="Z44" s="331">
        <f t="shared" si="17"/>
        <v>0</v>
      </c>
      <c r="AA44" s="333"/>
      <c r="AB44" s="333"/>
      <c r="AC44" s="333"/>
      <c r="AD44" s="331">
        <f t="shared" si="18"/>
        <v>0</v>
      </c>
      <c r="AE44" s="333"/>
      <c r="AF44" s="333"/>
      <c r="AG44" s="333"/>
      <c r="AH44" s="331">
        <f t="shared" si="19"/>
        <v>0</v>
      </c>
      <c r="AI44" s="334"/>
      <c r="AJ44" s="334"/>
      <c r="AK44" s="334"/>
      <c r="AL44" s="331">
        <f t="shared" si="20"/>
        <v>0</v>
      </c>
      <c r="AM44" s="333"/>
      <c r="AN44" s="333"/>
      <c r="AO44" s="333"/>
    </row>
    <row r="45" spans="1:41" s="319" customFormat="1" x14ac:dyDescent="0.2">
      <c r="A45" s="313"/>
      <c r="B45" s="313"/>
      <c r="C45" s="314"/>
      <c r="D45" s="315" t="str">
        <f>IFERROR(VLOOKUP(C45,SNPC!$D$2:$E$199,2),"")</f>
        <v/>
      </c>
      <c r="E45" s="313"/>
      <c r="F45" s="315" t="str">
        <f>IFERROR(VLOOKUP(E45,SNPC!$A$2:$B$166,2),"")</f>
        <v/>
      </c>
      <c r="G45" s="313"/>
      <c r="H45" s="313"/>
      <c r="I45" s="313"/>
      <c r="J45" s="316"/>
      <c r="K45" s="317"/>
      <c r="L45" s="317"/>
      <c r="M45" s="317"/>
      <c r="N45" s="317"/>
      <c r="O45" s="317"/>
      <c r="P45" s="317"/>
      <c r="Q45" s="318"/>
      <c r="R45" s="330">
        <f t="shared" si="12"/>
        <v>0</v>
      </c>
      <c r="S45" s="331">
        <f t="shared" si="13"/>
        <v>0</v>
      </c>
      <c r="T45" s="331">
        <f t="shared" si="14"/>
        <v>0</v>
      </c>
      <c r="U45" s="331">
        <f t="shared" si="15"/>
        <v>0</v>
      </c>
      <c r="V45" s="332">
        <f t="shared" si="16"/>
        <v>0</v>
      </c>
      <c r="W45" s="333"/>
      <c r="X45" s="334"/>
      <c r="Y45" s="334"/>
      <c r="Z45" s="331">
        <f t="shared" si="17"/>
        <v>0</v>
      </c>
      <c r="AA45" s="333"/>
      <c r="AB45" s="333"/>
      <c r="AC45" s="333"/>
      <c r="AD45" s="331">
        <f t="shared" si="18"/>
        <v>0</v>
      </c>
      <c r="AE45" s="333"/>
      <c r="AF45" s="333"/>
      <c r="AG45" s="333"/>
      <c r="AH45" s="331">
        <f t="shared" si="19"/>
        <v>0</v>
      </c>
      <c r="AI45" s="334"/>
      <c r="AJ45" s="334"/>
      <c r="AK45" s="334"/>
      <c r="AL45" s="331">
        <f t="shared" si="20"/>
        <v>0</v>
      </c>
      <c r="AM45" s="333"/>
      <c r="AN45" s="333"/>
      <c r="AO45" s="333"/>
    </row>
    <row r="46" spans="1:41" s="319" customFormat="1" x14ac:dyDescent="0.2">
      <c r="A46" s="313"/>
      <c r="B46" s="313"/>
      <c r="C46" s="314"/>
      <c r="D46" s="315" t="str">
        <f>IFERROR(VLOOKUP(C46,SNPC!$D$2:$E$199,2),"")</f>
        <v/>
      </c>
      <c r="E46" s="313"/>
      <c r="F46" s="315" t="str">
        <f>IFERROR(VLOOKUP(E46,SNPC!$A$2:$B$166,2),"")</f>
        <v/>
      </c>
      <c r="G46" s="313"/>
      <c r="H46" s="313"/>
      <c r="I46" s="313"/>
      <c r="J46" s="316"/>
      <c r="K46" s="317"/>
      <c r="L46" s="317"/>
      <c r="M46" s="317"/>
      <c r="N46" s="317"/>
      <c r="O46" s="317"/>
      <c r="P46" s="317"/>
      <c r="Q46" s="318"/>
      <c r="R46" s="330">
        <f t="shared" si="12"/>
        <v>0</v>
      </c>
      <c r="S46" s="331">
        <f t="shared" si="13"/>
        <v>0</v>
      </c>
      <c r="T46" s="331">
        <f t="shared" si="14"/>
        <v>0</v>
      </c>
      <c r="U46" s="331">
        <f t="shared" si="15"/>
        <v>0</v>
      </c>
      <c r="V46" s="332">
        <f t="shared" si="16"/>
        <v>0</v>
      </c>
      <c r="W46" s="333"/>
      <c r="X46" s="334"/>
      <c r="Y46" s="334"/>
      <c r="Z46" s="331">
        <f t="shared" si="17"/>
        <v>0</v>
      </c>
      <c r="AA46" s="333"/>
      <c r="AB46" s="333"/>
      <c r="AC46" s="333"/>
      <c r="AD46" s="331">
        <f t="shared" si="18"/>
        <v>0</v>
      </c>
      <c r="AE46" s="333"/>
      <c r="AF46" s="333"/>
      <c r="AG46" s="333"/>
      <c r="AH46" s="331">
        <f t="shared" si="19"/>
        <v>0</v>
      </c>
      <c r="AI46" s="334"/>
      <c r="AJ46" s="334"/>
      <c r="AK46" s="334"/>
      <c r="AL46" s="331">
        <f t="shared" si="20"/>
        <v>0</v>
      </c>
      <c r="AM46" s="333"/>
      <c r="AN46" s="333"/>
      <c r="AO46" s="333"/>
    </row>
    <row r="47" spans="1:41" s="319" customFormat="1" x14ac:dyDescent="0.2">
      <c r="A47" s="313"/>
      <c r="B47" s="313"/>
      <c r="C47" s="314"/>
      <c r="D47" s="315" t="str">
        <f>IFERROR(VLOOKUP(C47,SNPC!$D$2:$E$199,2),"")</f>
        <v/>
      </c>
      <c r="E47" s="313"/>
      <c r="F47" s="315" t="str">
        <f>IFERROR(VLOOKUP(E47,SNPC!$A$2:$B$166,2),"")</f>
        <v/>
      </c>
      <c r="G47" s="313"/>
      <c r="H47" s="313"/>
      <c r="I47" s="313"/>
      <c r="J47" s="316"/>
      <c r="K47" s="317"/>
      <c r="L47" s="317"/>
      <c r="M47" s="317"/>
      <c r="N47" s="317"/>
      <c r="O47" s="317"/>
      <c r="P47" s="317"/>
      <c r="Q47" s="318"/>
      <c r="R47" s="330">
        <f t="shared" si="12"/>
        <v>0</v>
      </c>
      <c r="S47" s="331">
        <f t="shared" si="13"/>
        <v>0</v>
      </c>
      <c r="T47" s="331">
        <f t="shared" si="14"/>
        <v>0</v>
      </c>
      <c r="U47" s="331">
        <f t="shared" si="15"/>
        <v>0</v>
      </c>
      <c r="V47" s="332">
        <f t="shared" si="16"/>
        <v>0</v>
      </c>
      <c r="W47" s="333"/>
      <c r="X47" s="334"/>
      <c r="Y47" s="334"/>
      <c r="Z47" s="331">
        <f t="shared" si="17"/>
        <v>0</v>
      </c>
      <c r="AA47" s="333"/>
      <c r="AB47" s="333"/>
      <c r="AC47" s="333"/>
      <c r="AD47" s="331">
        <f t="shared" si="18"/>
        <v>0</v>
      </c>
      <c r="AE47" s="333"/>
      <c r="AF47" s="333"/>
      <c r="AG47" s="333"/>
      <c r="AH47" s="331">
        <f t="shared" si="19"/>
        <v>0</v>
      </c>
      <c r="AI47" s="334"/>
      <c r="AJ47" s="334"/>
      <c r="AK47" s="334"/>
      <c r="AL47" s="331">
        <f t="shared" si="20"/>
        <v>0</v>
      </c>
      <c r="AM47" s="333"/>
      <c r="AN47" s="333"/>
      <c r="AO47" s="333"/>
    </row>
    <row r="48" spans="1:41" s="319" customFormat="1" x14ac:dyDescent="0.2">
      <c r="A48" s="313"/>
      <c r="B48" s="313"/>
      <c r="C48" s="314"/>
      <c r="D48" s="315" t="str">
        <f>IFERROR(VLOOKUP(C48,SNPC!$D$2:$E$199,2),"")</f>
        <v/>
      </c>
      <c r="E48" s="313"/>
      <c r="F48" s="315" t="str">
        <f>IFERROR(VLOOKUP(E48,SNPC!$A$2:$B$166,2),"")</f>
        <v/>
      </c>
      <c r="G48" s="313"/>
      <c r="H48" s="313"/>
      <c r="I48" s="313"/>
      <c r="J48" s="316"/>
      <c r="K48" s="317"/>
      <c r="L48" s="317"/>
      <c r="M48" s="317"/>
      <c r="N48" s="317"/>
      <c r="O48" s="317"/>
      <c r="P48" s="317"/>
      <c r="Q48" s="318"/>
      <c r="R48" s="330">
        <f t="shared" si="12"/>
        <v>0</v>
      </c>
      <c r="S48" s="331">
        <f t="shared" si="13"/>
        <v>0</v>
      </c>
      <c r="T48" s="331">
        <f t="shared" si="14"/>
        <v>0</v>
      </c>
      <c r="U48" s="331">
        <f t="shared" si="15"/>
        <v>0</v>
      </c>
      <c r="V48" s="332">
        <f t="shared" si="16"/>
        <v>0</v>
      </c>
      <c r="W48" s="333"/>
      <c r="X48" s="334"/>
      <c r="Y48" s="334"/>
      <c r="Z48" s="331">
        <f t="shared" si="17"/>
        <v>0</v>
      </c>
      <c r="AA48" s="333"/>
      <c r="AB48" s="333"/>
      <c r="AC48" s="333"/>
      <c r="AD48" s="331">
        <f t="shared" si="18"/>
        <v>0</v>
      </c>
      <c r="AE48" s="333"/>
      <c r="AF48" s="333"/>
      <c r="AG48" s="333"/>
      <c r="AH48" s="331">
        <f t="shared" si="19"/>
        <v>0</v>
      </c>
      <c r="AI48" s="334"/>
      <c r="AJ48" s="334"/>
      <c r="AK48" s="334"/>
      <c r="AL48" s="331">
        <f t="shared" si="20"/>
        <v>0</v>
      </c>
      <c r="AM48" s="333"/>
      <c r="AN48" s="333"/>
      <c r="AO48" s="333"/>
    </row>
    <row r="49" spans="1:41" s="319" customFormat="1" x14ac:dyDescent="0.2">
      <c r="A49" s="313"/>
      <c r="B49" s="313"/>
      <c r="C49" s="314"/>
      <c r="D49" s="315" t="str">
        <f>IFERROR(VLOOKUP(C49,SNPC!$D$2:$E$199,2),"")</f>
        <v/>
      </c>
      <c r="E49" s="313"/>
      <c r="F49" s="315" t="str">
        <f>IFERROR(VLOOKUP(E49,SNPC!$A$2:$B$166,2),"")</f>
        <v/>
      </c>
      <c r="G49" s="313"/>
      <c r="H49" s="313"/>
      <c r="I49" s="313"/>
      <c r="J49" s="316"/>
      <c r="K49" s="317"/>
      <c r="L49" s="317"/>
      <c r="M49" s="317"/>
      <c r="N49" s="317"/>
      <c r="O49" s="317"/>
      <c r="P49" s="317"/>
      <c r="Q49" s="318"/>
      <c r="R49" s="330">
        <f t="shared" si="3"/>
        <v>0</v>
      </c>
      <c r="S49" s="331">
        <f t="shared" si="4"/>
        <v>0</v>
      </c>
      <c r="T49" s="331">
        <f t="shared" si="5"/>
        <v>0</v>
      </c>
      <c r="U49" s="331">
        <f t="shared" si="6"/>
        <v>0</v>
      </c>
      <c r="V49" s="332">
        <f t="shared" si="7"/>
        <v>0</v>
      </c>
      <c r="W49" s="333"/>
      <c r="X49" s="334"/>
      <c r="Y49" s="334"/>
      <c r="Z49" s="331">
        <f t="shared" si="8"/>
        <v>0</v>
      </c>
      <c r="AA49" s="333"/>
      <c r="AB49" s="333"/>
      <c r="AC49" s="333"/>
      <c r="AD49" s="331">
        <f t="shared" si="9"/>
        <v>0</v>
      </c>
      <c r="AE49" s="333"/>
      <c r="AF49" s="333"/>
      <c r="AG49" s="333"/>
      <c r="AH49" s="331">
        <f t="shared" si="10"/>
        <v>0</v>
      </c>
      <c r="AI49" s="334"/>
      <c r="AJ49" s="334"/>
      <c r="AK49" s="334"/>
      <c r="AL49" s="331">
        <f t="shared" si="11"/>
        <v>0</v>
      </c>
      <c r="AM49" s="333"/>
      <c r="AN49" s="333"/>
      <c r="AO49" s="333"/>
    </row>
    <row r="50" spans="1:41" s="319" customFormat="1" x14ac:dyDescent="0.2">
      <c r="A50" s="313"/>
      <c r="B50" s="313"/>
      <c r="C50" s="314"/>
      <c r="D50" s="315" t="str">
        <f>IFERROR(VLOOKUP(C50,SNPC!$D$2:$E$199,2),"")</f>
        <v/>
      </c>
      <c r="E50" s="313"/>
      <c r="F50" s="315" t="str">
        <f>IFERROR(VLOOKUP(E50,SNPC!$A$2:$B$166,2),"")</f>
        <v/>
      </c>
      <c r="G50" s="313"/>
      <c r="H50" s="313"/>
      <c r="I50" s="313"/>
      <c r="J50" s="316"/>
      <c r="K50" s="317"/>
      <c r="L50" s="317"/>
      <c r="M50" s="317"/>
      <c r="N50" s="317"/>
      <c r="O50" s="317"/>
      <c r="P50" s="317"/>
      <c r="Q50" s="318"/>
      <c r="R50" s="330">
        <f t="shared" ref="R50:R53" si="21">SUM(S50:U50)</f>
        <v>0</v>
      </c>
      <c r="S50" s="331">
        <f t="shared" ref="S50:S53" si="22">W50+AA50+AE50+AI50+AM50</f>
        <v>0</v>
      </c>
      <c r="T50" s="331">
        <f t="shared" ref="T50:T53" si="23">X50+AB50+AF50+AJ50+AN50</f>
        <v>0</v>
      </c>
      <c r="U50" s="331">
        <f t="shared" ref="U50:U53" si="24">Y50+AC50+AG50+AK50+AO50</f>
        <v>0</v>
      </c>
      <c r="V50" s="332">
        <f t="shared" ref="V50:V53" si="25">W50+X50+Y50</f>
        <v>0</v>
      </c>
      <c r="W50" s="333"/>
      <c r="X50" s="334"/>
      <c r="Y50" s="334"/>
      <c r="Z50" s="331">
        <f t="shared" ref="Z50:Z53" si="26">AA50+AB50+AC50</f>
        <v>0</v>
      </c>
      <c r="AA50" s="333"/>
      <c r="AB50" s="333"/>
      <c r="AC50" s="333"/>
      <c r="AD50" s="331">
        <f t="shared" ref="AD50:AD53" si="27">AE50+AF50+AG50</f>
        <v>0</v>
      </c>
      <c r="AE50" s="333"/>
      <c r="AF50" s="333"/>
      <c r="AG50" s="333"/>
      <c r="AH50" s="331">
        <f t="shared" ref="AH50:AH53" si="28">AI50+AJ50+AK50</f>
        <v>0</v>
      </c>
      <c r="AI50" s="334"/>
      <c r="AJ50" s="334"/>
      <c r="AK50" s="334"/>
      <c r="AL50" s="331">
        <f t="shared" ref="AL50:AL53" si="29">AM50+AN50+AO50</f>
        <v>0</v>
      </c>
      <c r="AM50" s="333"/>
      <c r="AN50" s="333"/>
      <c r="AO50" s="333"/>
    </row>
    <row r="51" spans="1:41" s="319" customFormat="1" x14ac:dyDescent="0.2">
      <c r="A51" s="313"/>
      <c r="B51" s="313"/>
      <c r="C51" s="314"/>
      <c r="D51" s="315" t="str">
        <f>IFERROR(VLOOKUP(C51,SNPC!$D$2:$E$199,2),"")</f>
        <v/>
      </c>
      <c r="E51" s="313"/>
      <c r="F51" s="315" t="str">
        <f>IFERROR(VLOOKUP(E51,SNPC!$A$2:$B$166,2),"")</f>
        <v/>
      </c>
      <c r="G51" s="313"/>
      <c r="H51" s="313"/>
      <c r="I51" s="313"/>
      <c r="J51" s="316"/>
      <c r="K51" s="317"/>
      <c r="L51" s="317"/>
      <c r="M51" s="317"/>
      <c r="N51" s="317"/>
      <c r="O51" s="317"/>
      <c r="P51" s="317"/>
      <c r="Q51" s="318"/>
      <c r="R51" s="330">
        <f t="shared" si="21"/>
        <v>0</v>
      </c>
      <c r="S51" s="331">
        <f t="shared" si="22"/>
        <v>0</v>
      </c>
      <c r="T51" s="331">
        <f t="shared" si="23"/>
        <v>0</v>
      </c>
      <c r="U51" s="331">
        <f t="shared" si="24"/>
        <v>0</v>
      </c>
      <c r="V51" s="332">
        <f t="shared" si="25"/>
        <v>0</v>
      </c>
      <c r="W51" s="333"/>
      <c r="X51" s="334"/>
      <c r="Y51" s="334"/>
      <c r="Z51" s="331">
        <f t="shared" si="26"/>
        <v>0</v>
      </c>
      <c r="AA51" s="333"/>
      <c r="AB51" s="333"/>
      <c r="AC51" s="333"/>
      <c r="AD51" s="331">
        <f t="shared" si="27"/>
        <v>0</v>
      </c>
      <c r="AE51" s="333"/>
      <c r="AF51" s="333"/>
      <c r="AG51" s="333"/>
      <c r="AH51" s="331">
        <f t="shared" si="28"/>
        <v>0</v>
      </c>
      <c r="AI51" s="334"/>
      <c r="AJ51" s="334"/>
      <c r="AK51" s="334"/>
      <c r="AL51" s="331">
        <f t="shared" si="29"/>
        <v>0</v>
      </c>
      <c r="AM51" s="333"/>
      <c r="AN51" s="333"/>
      <c r="AO51" s="333"/>
    </row>
    <row r="52" spans="1:41" s="319" customFormat="1" x14ac:dyDescent="0.2">
      <c r="A52" s="313"/>
      <c r="B52" s="313"/>
      <c r="C52" s="314"/>
      <c r="D52" s="315" t="str">
        <f>IFERROR(VLOOKUP(C52,SNPC!$D$2:$E$199,2),"")</f>
        <v/>
      </c>
      <c r="E52" s="313"/>
      <c r="F52" s="315" t="str">
        <f>IFERROR(VLOOKUP(E52,SNPC!$A$2:$B$166,2),"")</f>
        <v/>
      </c>
      <c r="G52" s="313"/>
      <c r="H52" s="313"/>
      <c r="I52" s="313"/>
      <c r="J52" s="316"/>
      <c r="K52" s="317"/>
      <c r="L52" s="317"/>
      <c r="M52" s="317"/>
      <c r="N52" s="317"/>
      <c r="O52" s="317"/>
      <c r="P52" s="317"/>
      <c r="Q52" s="318"/>
      <c r="R52" s="330">
        <f t="shared" si="21"/>
        <v>0</v>
      </c>
      <c r="S52" s="331">
        <f t="shared" si="22"/>
        <v>0</v>
      </c>
      <c r="T52" s="331">
        <f t="shared" si="23"/>
        <v>0</v>
      </c>
      <c r="U52" s="331">
        <f t="shared" si="24"/>
        <v>0</v>
      </c>
      <c r="V52" s="332">
        <f t="shared" si="25"/>
        <v>0</v>
      </c>
      <c r="W52" s="333"/>
      <c r="X52" s="334"/>
      <c r="Y52" s="334"/>
      <c r="Z52" s="331">
        <f t="shared" si="26"/>
        <v>0</v>
      </c>
      <c r="AA52" s="333"/>
      <c r="AB52" s="333"/>
      <c r="AC52" s="333"/>
      <c r="AD52" s="331">
        <f t="shared" si="27"/>
        <v>0</v>
      </c>
      <c r="AE52" s="333"/>
      <c r="AF52" s="333"/>
      <c r="AG52" s="333"/>
      <c r="AH52" s="331">
        <f t="shared" si="28"/>
        <v>0</v>
      </c>
      <c r="AI52" s="334"/>
      <c r="AJ52" s="334"/>
      <c r="AK52" s="334"/>
      <c r="AL52" s="331">
        <f t="shared" si="29"/>
        <v>0</v>
      </c>
      <c r="AM52" s="333"/>
      <c r="AN52" s="333"/>
      <c r="AO52" s="333"/>
    </row>
    <row r="53" spans="1:41" s="319" customFormat="1" x14ac:dyDescent="0.2">
      <c r="A53" s="313"/>
      <c r="B53" s="313"/>
      <c r="C53" s="314"/>
      <c r="D53" s="315" t="str">
        <f>IFERROR(VLOOKUP(C53,SNPC!$D$2:$E$199,2),"")</f>
        <v/>
      </c>
      <c r="E53" s="313"/>
      <c r="F53" s="315" t="str">
        <f>IFERROR(VLOOKUP(E53,SNPC!$A$2:$B$166,2),"")</f>
        <v/>
      </c>
      <c r="G53" s="313"/>
      <c r="H53" s="313"/>
      <c r="I53" s="313"/>
      <c r="J53" s="316"/>
      <c r="K53" s="317"/>
      <c r="L53" s="317"/>
      <c r="M53" s="317"/>
      <c r="N53" s="317"/>
      <c r="O53" s="317"/>
      <c r="P53" s="317"/>
      <c r="Q53" s="318"/>
      <c r="R53" s="330">
        <f t="shared" si="21"/>
        <v>0</v>
      </c>
      <c r="S53" s="331">
        <f t="shared" si="22"/>
        <v>0</v>
      </c>
      <c r="T53" s="331">
        <f t="shared" si="23"/>
        <v>0</v>
      </c>
      <c r="U53" s="331">
        <f t="shared" si="24"/>
        <v>0</v>
      </c>
      <c r="V53" s="332">
        <f t="shared" si="25"/>
        <v>0</v>
      </c>
      <c r="W53" s="333"/>
      <c r="X53" s="334"/>
      <c r="Y53" s="334"/>
      <c r="Z53" s="331">
        <f t="shared" si="26"/>
        <v>0</v>
      </c>
      <c r="AA53" s="333"/>
      <c r="AB53" s="333"/>
      <c r="AC53" s="333"/>
      <c r="AD53" s="331">
        <f t="shared" si="27"/>
        <v>0</v>
      </c>
      <c r="AE53" s="333"/>
      <c r="AF53" s="333"/>
      <c r="AG53" s="333"/>
      <c r="AH53" s="331">
        <f t="shared" si="28"/>
        <v>0</v>
      </c>
      <c r="AI53" s="334"/>
      <c r="AJ53" s="334"/>
      <c r="AK53" s="334"/>
      <c r="AL53" s="331">
        <f t="shared" si="29"/>
        <v>0</v>
      </c>
      <c r="AM53" s="333"/>
      <c r="AN53" s="333"/>
      <c r="AO53" s="333"/>
    </row>
    <row r="54" spans="1:41" s="319" customFormat="1" x14ac:dyDescent="0.2">
      <c r="A54" s="313"/>
      <c r="B54" s="313"/>
      <c r="C54" s="314"/>
      <c r="D54" s="315" t="str">
        <f>IFERROR(VLOOKUP(C54,SNPC!$D$2:$E$199,2),"")</f>
        <v/>
      </c>
      <c r="E54" s="313"/>
      <c r="F54" s="315" t="str">
        <f>IFERROR(VLOOKUP(E54,SNPC!$A$2:$B$166,2),"")</f>
        <v/>
      </c>
      <c r="G54" s="313"/>
      <c r="H54" s="313"/>
      <c r="I54" s="313"/>
      <c r="J54" s="316"/>
      <c r="K54" s="317"/>
      <c r="L54" s="317"/>
      <c r="M54" s="317"/>
      <c r="N54" s="317"/>
      <c r="O54" s="317"/>
      <c r="P54" s="317"/>
      <c r="Q54" s="318"/>
      <c r="R54" s="330">
        <f t="shared" si="3"/>
        <v>0</v>
      </c>
      <c r="S54" s="331">
        <f t="shared" si="4"/>
        <v>0</v>
      </c>
      <c r="T54" s="331">
        <f t="shared" si="5"/>
        <v>0</v>
      </c>
      <c r="U54" s="331">
        <f t="shared" si="6"/>
        <v>0</v>
      </c>
      <c r="V54" s="332">
        <f t="shared" si="7"/>
        <v>0</v>
      </c>
      <c r="W54" s="333"/>
      <c r="X54" s="334"/>
      <c r="Y54" s="334"/>
      <c r="Z54" s="331">
        <f t="shared" si="8"/>
        <v>0</v>
      </c>
      <c r="AA54" s="333"/>
      <c r="AB54" s="333"/>
      <c r="AC54" s="333"/>
      <c r="AD54" s="331">
        <f t="shared" si="9"/>
        <v>0</v>
      </c>
      <c r="AE54" s="333"/>
      <c r="AF54" s="333"/>
      <c r="AG54" s="333"/>
      <c r="AH54" s="331">
        <f t="shared" si="10"/>
        <v>0</v>
      </c>
      <c r="AI54" s="334"/>
      <c r="AJ54" s="334"/>
      <c r="AK54" s="334"/>
      <c r="AL54" s="331">
        <f t="shared" si="11"/>
        <v>0</v>
      </c>
      <c r="AM54" s="333"/>
      <c r="AN54" s="333"/>
      <c r="AO54" s="333"/>
    </row>
    <row r="55" spans="1:41" s="319" customFormat="1" x14ac:dyDescent="0.2">
      <c r="A55" s="313"/>
      <c r="B55" s="313"/>
      <c r="C55" s="314"/>
      <c r="D55" s="315" t="str">
        <f>IFERROR(VLOOKUP(C55,SNPC!$D$2:$E$199,2),"")</f>
        <v/>
      </c>
      <c r="E55" s="313"/>
      <c r="F55" s="315" t="str">
        <f>IFERROR(VLOOKUP(E55,SNPC!$A$2:$B$166,2),"")</f>
        <v/>
      </c>
      <c r="G55" s="313"/>
      <c r="H55" s="313"/>
      <c r="I55" s="313"/>
      <c r="J55" s="316"/>
      <c r="K55" s="317"/>
      <c r="L55" s="317"/>
      <c r="M55" s="317"/>
      <c r="N55" s="317"/>
      <c r="O55" s="317"/>
      <c r="P55" s="317"/>
      <c r="Q55" s="318"/>
      <c r="R55" s="330">
        <f t="shared" si="3"/>
        <v>0</v>
      </c>
      <c r="S55" s="331">
        <f t="shared" si="4"/>
        <v>0</v>
      </c>
      <c r="T55" s="331">
        <f t="shared" si="5"/>
        <v>0</v>
      </c>
      <c r="U55" s="331">
        <f t="shared" si="6"/>
        <v>0</v>
      </c>
      <c r="V55" s="332">
        <f t="shared" si="7"/>
        <v>0</v>
      </c>
      <c r="W55" s="333"/>
      <c r="X55" s="334"/>
      <c r="Y55" s="334"/>
      <c r="Z55" s="331">
        <f t="shared" si="8"/>
        <v>0</v>
      </c>
      <c r="AA55" s="333"/>
      <c r="AB55" s="333"/>
      <c r="AC55" s="333"/>
      <c r="AD55" s="331">
        <f t="shared" si="9"/>
        <v>0</v>
      </c>
      <c r="AE55" s="333"/>
      <c r="AF55" s="333"/>
      <c r="AG55" s="333"/>
      <c r="AH55" s="331">
        <f t="shared" si="10"/>
        <v>0</v>
      </c>
      <c r="AI55" s="334"/>
      <c r="AJ55" s="334"/>
      <c r="AK55" s="334"/>
      <c r="AL55" s="331">
        <f t="shared" si="11"/>
        <v>0</v>
      </c>
      <c r="AM55" s="333"/>
      <c r="AN55" s="333"/>
      <c r="AO55" s="333"/>
    </row>
    <row r="56" spans="1:41" s="319" customFormat="1" x14ac:dyDescent="0.2">
      <c r="A56" s="313"/>
      <c r="B56" s="313"/>
      <c r="C56" s="314"/>
      <c r="D56" s="315" t="str">
        <f>IFERROR(VLOOKUP(C56,SNPC!$D$2:$E$199,2),"")</f>
        <v/>
      </c>
      <c r="E56" s="313"/>
      <c r="F56" s="315" t="str">
        <f>IFERROR(VLOOKUP(E56,SNPC!$A$2:$B$166,2),"")</f>
        <v/>
      </c>
      <c r="G56" s="313"/>
      <c r="H56" s="313"/>
      <c r="I56" s="313"/>
      <c r="J56" s="316"/>
      <c r="K56" s="317"/>
      <c r="L56" s="317"/>
      <c r="M56" s="317"/>
      <c r="N56" s="317"/>
      <c r="O56" s="317"/>
      <c r="P56" s="317"/>
      <c r="Q56" s="318"/>
      <c r="R56" s="330">
        <f t="shared" si="3"/>
        <v>0</v>
      </c>
      <c r="S56" s="331">
        <f t="shared" si="4"/>
        <v>0</v>
      </c>
      <c r="T56" s="331">
        <f t="shared" si="5"/>
        <v>0</v>
      </c>
      <c r="U56" s="331">
        <f t="shared" si="6"/>
        <v>0</v>
      </c>
      <c r="V56" s="332">
        <f t="shared" si="7"/>
        <v>0</v>
      </c>
      <c r="W56" s="333"/>
      <c r="X56" s="334"/>
      <c r="Y56" s="334"/>
      <c r="Z56" s="331">
        <f t="shared" si="8"/>
        <v>0</v>
      </c>
      <c r="AA56" s="333"/>
      <c r="AB56" s="333"/>
      <c r="AC56" s="333"/>
      <c r="AD56" s="331">
        <f t="shared" si="9"/>
        <v>0</v>
      </c>
      <c r="AE56" s="333"/>
      <c r="AF56" s="333"/>
      <c r="AG56" s="333"/>
      <c r="AH56" s="331">
        <f t="shared" si="10"/>
        <v>0</v>
      </c>
      <c r="AI56" s="334"/>
      <c r="AJ56" s="334"/>
      <c r="AK56" s="334"/>
      <c r="AL56" s="331">
        <f t="shared" si="11"/>
        <v>0</v>
      </c>
      <c r="AM56" s="333"/>
      <c r="AN56" s="333"/>
      <c r="AO56" s="333"/>
    </row>
    <row r="57" spans="1:41" s="319" customFormat="1" x14ac:dyDescent="0.2">
      <c r="A57" s="313"/>
      <c r="B57" s="313"/>
      <c r="C57" s="314"/>
      <c r="D57" s="315" t="str">
        <f>IFERROR(VLOOKUP(C57,SNPC!$D$2:$E$199,2),"")</f>
        <v/>
      </c>
      <c r="E57" s="313"/>
      <c r="F57" s="315" t="str">
        <f>IFERROR(VLOOKUP(E57,SNPC!$A$2:$B$166,2),"")</f>
        <v/>
      </c>
      <c r="G57" s="313"/>
      <c r="H57" s="313"/>
      <c r="I57" s="313"/>
      <c r="J57" s="316"/>
      <c r="K57" s="317"/>
      <c r="L57" s="317"/>
      <c r="M57" s="317"/>
      <c r="N57" s="317"/>
      <c r="O57" s="317"/>
      <c r="P57" s="317"/>
      <c r="Q57" s="318"/>
      <c r="R57" s="330">
        <f t="shared" si="3"/>
        <v>0</v>
      </c>
      <c r="S57" s="331">
        <f t="shared" si="4"/>
        <v>0</v>
      </c>
      <c r="T57" s="331">
        <f t="shared" si="5"/>
        <v>0</v>
      </c>
      <c r="U57" s="331">
        <f t="shared" si="6"/>
        <v>0</v>
      </c>
      <c r="V57" s="332">
        <f t="shared" si="7"/>
        <v>0</v>
      </c>
      <c r="W57" s="333"/>
      <c r="X57" s="334"/>
      <c r="Y57" s="334"/>
      <c r="Z57" s="331">
        <f t="shared" si="8"/>
        <v>0</v>
      </c>
      <c r="AA57" s="333"/>
      <c r="AB57" s="333"/>
      <c r="AC57" s="333"/>
      <c r="AD57" s="331">
        <f t="shared" si="9"/>
        <v>0</v>
      </c>
      <c r="AE57" s="333"/>
      <c r="AF57" s="333"/>
      <c r="AG57" s="333"/>
      <c r="AH57" s="331">
        <f t="shared" si="10"/>
        <v>0</v>
      </c>
      <c r="AI57" s="334"/>
      <c r="AJ57" s="334"/>
      <c r="AK57" s="334"/>
      <c r="AL57" s="331">
        <f t="shared" si="11"/>
        <v>0</v>
      </c>
      <c r="AM57" s="333"/>
      <c r="AN57" s="333"/>
      <c r="AO57" s="333"/>
    </row>
    <row r="58" spans="1:41" s="319" customFormat="1" x14ac:dyDescent="0.2">
      <c r="A58" s="313"/>
      <c r="B58" s="313"/>
      <c r="C58" s="314"/>
      <c r="D58" s="315" t="str">
        <f>IFERROR(VLOOKUP(C58,SNPC!$D$2:$E$199,2),"")</f>
        <v/>
      </c>
      <c r="E58" s="313"/>
      <c r="F58" s="315" t="str">
        <f>IFERROR(VLOOKUP(E58,SNPC!$A$2:$B$166,2),"")</f>
        <v/>
      </c>
      <c r="G58" s="313"/>
      <c r="H58" s="313"/>
      <c r="I58" s="313"/>
      <c r="J58" s="316"/>
      <c r="K58" s="317"/>
      <c r="L58" s="317"/>
      <c r="M58" s="317"/>
      <c r="N58" s="317"/>
      <c r="O58" s="317"/>
      <c r="P58" s="317"/>
      <c r="Q58" s="318"/>
      <c r="R58" s="330">
        <f t="shared" si="3"/>
        <v>0</v>
      </c>
      <c r="S58" s="331">
        <f t="shared" si="4"/>
        <v>0</v>
      </c>
      <c r="T58" s="331">
        <f t="shared" si="5"/>
        <v>0</v>
      </c>
      <c r="U58" s="331">
        <f t="shared" si="6"/>
        <v>0</v>
      </c>
      <c r="V58" s="332">
        <f t="shared" si="7"/>
        <v>0</v>
      </c>
      <c r="W58" s="333"/>
      <c r="X58" s="334"/>
      <c r="Y58" s="334"/>
      <c r="Z58" s="331">
        <f t="shared" si="8"/>
        <v>0</v>
      </c>
      <c r="AA58" s="333"/>
      <c r="AB58" s="333"/>
      <c r="AC58" s="333"/>
      <c r="AD58" s="331">
        <f t="shared" si="9"/>
        <v>0</v>
      </c>
      <c r="AE58" s="333"/>
      <c r="AF58" s="333"/>
      <c r="AG58" s="333"/>
      <c r="AH58" s="331">
        <f t="shared" si="10"/>
        <v>0</v>
      </c>
      <c r="AI58" s="334"/>
      <c r="AJ58" s="334"/>
      <c r="AK58" s="334"/>
      <c r="AL58" s="331">
        <f t="shared" si="11"/>
        <v>0</v>
      </c>
      <c r="AM58" s="333"/>
      <c r="AN58" s="333"/>
      <c r="AO58" s="333"/>
    </row>
    <row r="59" spans="1:41" s="319" customFormat="1" x14ac:dyDescent="0.2">
      <c r="A59" s="313"/>
      <c r="B59" s="313"/>
      <c r="C59" s="314"/>
      <c r="D59" s="315" t="str">
        <f>IFERROR(VLOOKUP(C59,SNPC!$D$2:$E$199,2),"")</f>
        <v/>
      </c>
      <c r="E59" s="313"/>
      <c r="F59" s="315" t="str">
        <f>IFERROR(VLOOKUP(E59,SNPC!$A$2:$B$166,2),"")</f>
        <v/>
      </c>
      <c r="G59" s="313"/>
      <c r="H59" s="313"/>
      <c r="I59" s="313"/>
      <c r="J59" s="316"/>
      <c r="K59" s="317"/>
      <c r="L59" s="317"/>
      <c r="M59" s="317"/>
      <c r="N59" s="317"/>
      <c r="O59" s="317"/>
      <c r="P59" s="317"/>
      <c r="Q59" s="318"/>
      <c r="R59" s="330">
        <f t="shared" si="3"/>
        <v>0</v>
      </c>
      <c r="S59" s="331">
        <f t="shared" si="4"/>
        <v>0</v>
      </c>
      <c r="T59" s="331">
        <f t="shared" si="5"/>
        <v>0</v>
      </c>
      <c r="U59" s="331">
        <f t="shared" si="6"/>
        <v>0</v>
      </c>
      <c r="V59" s="332">
        <f t="shared" si="7"/>
        <v>0</v>
      </c>
      <c r="W59" s="333"/>
      <c r="X59" s="334"/>
      <c r="Y59" s="334"/>
      <c r="Z59" s="331">
        <f t="shared" si="8"/>
        <v>0</v>
      </c>
      <c r="AA59" s="333"/>
      <c r="AB59" s="333"/>
      <c r="AC59" s="333"/>
      <c r="AD59" s="331">
        <f t="shared" si="9"/>
        <v>0</v>
      </c>
      <c r="AE59" s="333"/>
      <c r="AF59" s="333"/>
      <c r="AG59" s="333"/>
      <c r="AH59" s="331">
        <f t="shared" si="10"/>
        <v>0</v>
      </c>
      <c r="AI59" s="334"/>
      <c r="AJ59" s="334"/>
      <c r="AK59" s="334"/>
      <c r="AL59" s="331">
        <f t="shared" si="11"/>
        <v>0</v>
      </c>
      <c r="AM59" s="333"/>
      <c r="AN59" s="333"/>
      <c r="AO59" s="333"/>
    </row>
    <row r="60" spans="1:41" s="319" customFormat="1" ht="16.5" thickBot="1" x14ac:dyDescent="0.25">
      <c r="A60" s="320"/>
      <c r="B60" s="320"/>
      <c r="C60" s="321"/>
      <c r="D60" s="322" t="str">
        <f>IFERROR(VLOOKUP(C60,SNPC!$D$2:$E$199,2),"")</f>
        <v/>
      </c>
      <c r="E60" s="320"/>
      <c r="F60" s="322" t="str">
        <f>IFERROR(VLOOKUP(E60,SNPC!$A$2:$B$166,2),"")</f>
        <v/>
      </c>
      <c r="G60" s="320"/>
      <c r="H60" s="320"/>
      <c r="I60" s="320"/>
      <c r="J60" s="323"/>
      <c r="K60" s="324"/>
      <c r="L60" s="324"/>
      <c r="M60" s="324"/>
      <c r="N60" s="324"/>
      <c r="O60" s="324"/>
      <c r="P60" s="324"/>
      <c r="Q60" s="325"/>
      <c r="R60" s="330">
        <f t="shared" si="3"/>
        <v>0</v>
      </c>
      <c r="S60" s="331">
        <f t="shared" si="4"/>
        <v>0</v>
      </c>
      <c r="T60" s="331">
        <f t="shared" si="5"/>
        <v>0</v>
      </c>
      <c r="U60" s="331">
        <f t="shared" si="6"/>
        <v>0</v>
      </c>
      <c r="V60" s="335">
        <f t="shared" si="7"/>
        <v>0</v>
      </c>
      <c r="W60" s="336"/>
      <c r="X60" s="334"/>
      <c r="Y60" s="334"/>
      <c r="Z60" s="331">
        <f t="shared" si="8"/>
        <v>0</v>
      </c>
      <c r="AA60" s="333"/>
      <c r="AB60" s="333"/>
      <c r="AC60" s="333"/>
      <c r="AD60" s="331">
        <f t="shared" si="9"/>
        <v>0</v>
      </c>
      <c r="AE60" s="333"/>
      <c r="AF60" s="333"/>
      <c r="AG60" s="333"/>
      <c r="AH60" s="331">
        <f t="shared" si="10"/>
        <v>0</v>
      </c>
      <c r="AI60" s="334"/>
      <c r="AJ60" s="334"/>
      <c r="AK60" s="334"/>
      <c r="AL60" s="331">
        <f t="shared" si="11"/>
        <v>0</v>
      </c>
      <c r="AM60" s="336"/>
      <c r="AN60" s="333"/>
      <c r="AO60" s="333"/>
    </row>
    <row r="61" spans="1:41" ht="16.5" thickBot="1" x14ac:dyDescent="0.25">
      <c r="B61" s="38"/>
      <c r="C61" s="38"/>
      <c r="D61" s="38"/>
      <c r="E61" s="38"/>
      <c r="F61" s="38"/>
      <c r="G61" s="38"/>
      <c r="H61" s="38"/>
      <c r="I61" s="38"/>
      <c r="J61" s="38"/>
      <c r="K61" s="38"/>
      <c r="L61" s="38"/>
      <c r="M61" s="38"/>
      <c r="N61" s="38"/>
      <c r="O61" s="400" t="s">
        <v>691</v>
      </c>
      <c r="P61" s="401"/>
      <c r="Q61" s="402"/>
      <c r="R61" s="337">
        <f>SUM(R11:R60)</f>
        <v>0</v>
      </c>
      <c r="S61" s="337">
        <f>SUM(S11:S60)</f>
        <v>0</v>
      </c>
      <c r="T61" s="337">
        <f t="shared" ref="T61:U61" si="30">SUM(T11:T60)</f>
        <v>0</v>
      </c>
      <c r="U61" s="337">
        <f t="shared" si="30"/>
        <v>0</v>
      </c>
      <c r="V61" s="337">
        <f t="shared" ref="V61:AO61" si="31">SUM(V11:V60)</f>
        <v>0</v>
      </c>
      <c r="W61" s="337">
        <f t="shared" si="31"/>
        <v>0</v>
      </c>
      <c r="X61" s="337">
        <f t="shared" si="31"/>
        <v>0</v>
      </c>
      <c r="Y61" s="337">
        <f t="shared" si="31"/>
        <v>0</v>
      </c>
      <c r="Z61" s="337">
        <f t="shared" si="31"/>
        <v>0</v>
      </c>
      <c r="AA61" s="337">
        <f t="shared" si="31"/>
        <v>0</v>
      </c>
      <c r="AB61" s="337">
        <f t="shared" si="31"/>
        <v>0</v>
      </c>
      <c r="AC61" s="337">
        <f t="shared" si="31"/>
        <v>0</v>
      </c>
      <c r="AD61" s="337">
        <f t="shared" si="31"/>
        <v>0</v>
      </c>
      <c r="AE61" s="337">
        <f t="shared" si="31"/>
        <v>0</v>
      </c>
      <c r="AF61" s="337">
        <f t="shared" si="31"/>
        <v>0</v>
      </c>
      <c r="AG61" s="337">
        <f t="shared" si="31"/>
        <v>0</v>
      </c>
      <c r="AH61" s="337">
        <f t="shared" si="31"/>
        <v>0</v>
      </c>
      <c r="AI61" s="337">
        <f t="shared" si="31"/>
        <v>0</v>
      </c>
      <c r="AJ61" s="337">
        <f t="shared" si="31"/>
        <v>0</v>
      </c>
      <c r="AK61" s="337">
        <f t="shared" si="31"/>
        <v>0</v>
      </c>
      <c r="AL61" s="337">
        <f t="shared" si="31"/>
        <v>0</v>
      </c>
      <c r="AM61" s="337">
        <f t="shared" si="31"/>
        <v>0</v>
      </c>
      <c r="AN61" s="337">
        <f t="shared" si="31"/>
        <v>0</v>
      </c>
      <c r="AO61" s="337">
        <f t="shared" si="31"/>
        <v>0</v>
      </c>
    </row>
    <row r="63" spans="1:41" x14ac:dyDescent="0.2">
      <c r="Z63" s="212" t="str">
        <f>IFERROR(IF(AA61-AA9&gt;=0,"Dont Part MAE du solde ONG LU",""""),"")</f>
        <v/>
      </c>
      <c r="AA63" s="213" t="str">
        <f>IFERROR(IF(AA61-AA9&gt;=0,AA61-AA9,""),"")</f>
        <v/>
      </c>
      <c r="AD63" s="212" t="str">
        <f>IFERROR(IF(AE61-AE9&gt;=0,"Dont Part MAE du solde ONG LU",""""),"")</f>
        <v/>
      </c>
      <c r="AE63" s="213" t="str">
        <f>IFERROR(IF(AE61-AE9&gt;=0,AE61-AE9,""),"")</f>
        <v/>
      </c>
      <c r="AH63" s="212" t="str">
        <f>IFERROR(IF(AI61-AI9&gt;=0,"Dont Part MAE du solde ONG LU",""""),"")</f>
        <v/>
      </c>
      <c r="AI63" s="213" t="str">
        <f>IFERROR(IF(AI61-AI9&gt;=0,AI61-AI9,""),"")</f>
        <v/>
      </c>
      <c r="AL63" s="212" t="str">
        <f>IFERROR(IF(AM61-AM9&gt;=0,"Dont Part MAE du solde ONG LU",""""),"")</f>
        <v/>
      </c>
      <c r="AM63" s="213" t="str">
        <f>IFERROR(IF(AM61-AM9&gt;=0,AM61-AM9,""),"")</f>
        <v/>
      </c>
    </row>
    <row r="64" spans="1:41" x14ac:dyDescent="0.2">
      <c r="S64" s="43"/>
    </row>
    <row r="66" spans="2:21" x14ac:dyDescent="0.2">
      <c r="S66" s="38"/>
      <c r="T66" s="38"/>
      <c r="U66" s="38"/>
    </row>
    <row r="67" spans="2:21" s="38" customFormat="1" x14ac:dyDescent="0.2">
      <c r="B67" s="37"/>
      <c r="C67" s="37"/>
      <c r="D67" s="37"/>
      <c r="E67" s="37"/>
      <c r="F67" s="37"/>
      <c r="G67" s="37"/>
      <c r="H67" s="37"/>
      <c r="I67" s="37"/>
      <c r="J67" s="37"/>
      <c r="K67" s="37"/>
      <c r="L67" s="37"/>
      <c r="M67" s="37"/>
      <c r="N67" s="37"/>
      <c r="O67" s="37"/>
      <c r="P67" s="37"/>
      <c r="Q67" s="37"/>
      <c r="R67" s="37"/>
      <c r="S67" s="37"/>
      <c r="T67" s="37"/>
      <c r="U67" s="37"/>
    </row>
    <row r="68" spans="2:21" s="38" customFormat="1" x14ac:dyDescent="0.2">
      <c r="B68" s="37"/>
      <c r="C68" s="37"/>
      <c r="D68" s="37"/>
      <c r="E68" s="37"/>
      <c r="F68" s="37"/>
      <c r="G68" s="37"/>
      <c r="H68" s="37"/>
      <c r="I68" s="37"/>
      <c r="J68" s="37"/>
      <c r="K68" s="37"/>
      <c r="L68" s="37"/>
      <c r="M68" s="37"/>
      <c r="N68" s="37"/>
      <c r="O68" s="37"/>
      <c r="P68" s="37"/>
      <c r="Q68" s="37"/>
      <c r="R68" s="37"/>
      <c r="S68" s="37"/>
      <c r="T68" s="37"/>
      <c r="U68" s="37"/>
    </row>
    <row r="69" spans="2:21" s="38" customFormat="1" x14ac:dyDescent="0.2">
      <c r="B69" s="37"/>
      <c r="C69" s="37"/>
      <c r="D69" s="37"/>
      <c r="E69" s="37"/>
      <c r="F69" s="37"/>
      <c r="G69" s="37"/>
      <c r="H69" s="37"/>
      <c r="I69" s="37"/>
      <c r="J69" s="37"/>
      <c r="K69" s="37"/>
      <c r="L69" s="37"/>
      <c r="M69" s="37"/>
      <c r="N69" s="37"/>
      <c r="O69" s="37"/>
      <c r="P69" s="37"/>
      <c r="Q69" s="37"/>
      <c r="R69" s="37"/>
      <c r="S69" s="37"/>
      <c r="T69" s="37"/>
      <c r="U69" s="37"/>
    </row>
    <row r="70" spans="2:21" s="38" customFormat="1" x14ac:dyDescent="0.2">
      <c r="B70" s="37"/>
      <c r="C70" s="37"/>
      <c r="D70" s="37"/>
      <c r="E70" s="37"/>
      <c r="F70" s="37"/>
      <c r="G70" s="37"/>
      <c r="H70" s="37"/>
      <c r="I70" s="37"/>
      <c r="J70" s="37"/>
      <c r="K70" s="37"/>
      <c r="L70" s="37"/>
      <c r="M70" s="37"/>
      <c r="N70" s="37"/>
      <c r="O70" s="37"/>
      <c r="P70" s="37"/>
      <c r="Q70" s="37"/>
      <c r="R70" s="37"/>
      <c r="S70" s="37"/>
      <c r="T70" s="37"/>
      <c r="U70" s="37"/>
    </row>
  </sheetData>
  <sheetProtection password="9ED5" sheet="1" objects="1" scenarios="1" formatColumns="0" formatRows="0" insertHyperlinks="0" selectLockedCells="1" sort="0" autoFilter="0" pivotTables="0"/>
  <mergeCells count="48">
    <mergeCell ref="A1:C1"/>
    <mergeCell ref="V5:Y5"/>
    <mergeCell ref="Z5:AC5"/>
    <mergeCell ref="AD5:AG5"/>
    <mergeCell ref="AH5:AK5"/>
    <mergeCell ref="B2:B3"/>
    <mergeCell ref="F2:F3"/>
    <mergeCell ref="G2:G3"/>
    <mergeCell ref="H2:H3"/>
    <mergeCell ref="I2:I3"/>
    <mergeCell ref="D2:E3"/>
    <mergeCell ref="O61:Q61"/>
    <mergeCell ref="G5:I5"/>
    <mergeCell ref="J5:Q5"/>
    <mergeCell ref="M6:M10"/>
    <mergeCell ref="L6:L10"/>
    <mergeCell ref="K6:K10"/>
    <mergeCell ref="J6:J10"/>
    <mergeCell ref="I6:I10"/>
    <mergeCell ref="H6:H10"/>
    <mergeCell ref="G6:G10"/>
    <mergeCell ref="G11:I11"/>
    <mergeCell ref="Q6:Q10"/>
    <mergeCell ref="P6:P10"/>
    <mergeCell ref="O6:O10"/>
    <mergeCell ref="N6:N10"/>
    <mergeCell ref="Z6:AC6"/>
    <mergeCell ref="AD6:AG6"/>
    <mergeCell ref="AH6:AK6"/>
    <mergeCell ref="AL6:AO6"/>
    <mergeCell ref="R5:U5"/>
    <mergeCell ref="AL5:AO5"/>
    <mergeCell ref="Y7:Y9"/>
    <mergeCell ref="R6:U6"/>
    <mergeCell ref="V6:Y6"/>
    <mergeCell ref="C6:C10"/>
    <mergeCell ref="B6:B10"/>
    <mergeCell ref="T7:T9"/>
    <mergeCell ref="U7:U9"/>
    <mergeCell ref="V7:V9"/>
    <mergeCell ref="W7:W9"/>
    <mergeCell ref="X7:X9"/>
    <mergeCell ref="A6:A10"/>
    <mergeCell ref="R7:R9"/>
    <mergeCell ref="S7:S9"/>
    <mergeCell ref="F6:F10"/>
    <mergeCell ref="E6:E10"/>
    <mergeCell ref="D6:D10"/>
  </mergeCells>
  <conditionalFormatting sqref="S61">
    <cfRule type="cellIs" dxfId="59" priority="41" operator="greaterThan">
      <formula>$S$7</formula>
    </cfRule>
  </conditionalFormatting>
  <conditionalFormatting sqref="W11:W42 W49 W54:W60">
    <cfRule type="expression" dxfId="58" priority="40">
      <formula>W$7=""</formula>
    </cfRule>
  </conditionalFormatting>
  <conditionalFormatting sqref="X11:X42 X49 X54:X60">
    <cfRule type="expression" dxfId="57" priority="39">
      <formula>X$7=""</formula>
    </cfRule>
  </conditionalFormatting>
  <conditionalFormatting sqref="Y11:Y42 Y49 Y54:Y60">
    <cfRule type="expression" dxfId="56" priority="38">
      <formula>Y$7=""</formula>
    </cfRule>
  </conditionalFormatting>
  <conditionalFormatting sqref="AA11:AC42 AA49:AC49 AA54:AC60">
    <cfRule type="expression" dxfId="55" priority="37">
      <formula>AA$7=""</formula>
    </cfRule>
  </conditionalFormatting>
  <conditionalFormatting sqref="AB31:AC42 AB49:AC49 AB54:AC60">
    <cfRule type="expression" dxfId="54" priority="36">
      <formula>AB$7=""</formula>
    </cfRule>
  </conditionalFormatting>
  <conditionalFormatting sqref="AE11:AE42 AE12:AG42 AE49:AG49 AE54:AG60">
    <cfRule type="expression" dxfId="53" priority="35">
      <formula>AE$7=""</formula>
    </cfRule>
  </conditionalFormatting>
  <conditionalFormatting sqref="AF11:AG11">
    <cfRule type="expression" dxfId="52" priority="34">
      <formula>AF$7=""</formula>
    </cfRule>
  </conditionalFormatting>
  <conditionalFormatting sqref="AI11">
    <cfRule type="expression" dxfId="51" priority="33">
      <formula>AI$7=""</formula>
    </cfRule>
  </conditionalFormatting>
  <conditionalFormatting sqref="AJ11:AK11">
    <cfRule type="expression" dxfId="50" priority="32">
      <formula>AJ$7=""</formula>
    </cfRule>
  </conditionalFormatting>
  <conditionalFormatting sqref="AI12">
    <cfRule type="expression" dxfId="49" priority="31">
      <formula>AI$7=""</formula>
    </cfRule>
  </conditionalFormatting>
  <conditionalFormatting sqref="AJ12:AK42 AJ49:AK49 AJ54:AK60">
    <cfRule type="expression" dxfId="48" priority="30">
      <formula>AJ$7=""</formula>
    </cfRule>
  </conditionalFormatting>
  <conditionalFormatting sqref="AI13:AI42 AI49 AI54:AI60">
    <cfRule type="expression" dxfId="47" priority="29">
      <formula>AI$7=""</formula>
    </cfRule>
  </conditionalFormatting>
  <conditionalFormatting sqref="AM11:AM42 AM49 AM54:AM60">
    <cfRule type="expression" dxfId="46" priority="28">
      <formula>AM$7=""</formula>
    </cfRule>
  </conditionalFormatting>
  <conditionalFormatting sqref="AN11:AO11">
    <cfRule type="expression" dxfId="45" priority="27">
      <formula>AN$7=""</formula>
    </cfRule>
  </conditionalFormatting>
  <conditionalFormatting sqref="AN12:AO42 AN49:AO49 AN54:AO60">
    <cfRule type="expression" dxfId="44" priority="26">
      <formula>AN$7=""</formula>
    </cfRule>
  </conditionalFormatting>
  <conditionalFormatting sqref="AA61">
    <cfRule type="cellIs" dxfId="43" priority="25" operator="greaterThan">
      <formula>$AA$9</formula>
    </cfRule>
  </conditionalFormatting>
  <conditionalFormatting sqref="AE61">
    <cfRule type="cellIs" dxfId="42" priority="24" operator="greaterThan">
      <formula>$AE$9</formula>
    </cfRule>
  </conditionalFormatting>
  <conditionalFormatting sqref="AI61">
    <cfRule type="cellIs" dxfId="41" priority="23" operator="greaterThan">
      <formula>$AI$9</formula>
    </cfRule>
  </conditionalFormatting>
  <conditionalFormatting sqref="AM61">
    <cfRule type="cellIs" dxfId="40" priority="22" operator="greaterThan">
      <formula>$AM$9</formula>
    </cfRule>
  </conditionalFormatting>
  <conditionalFormatting sqref="W61">
    <cfRule type="cellIs" dxfId="39" priority="21" operator="greaterThan">
      <formula>$W$7</formula>
    </cfRule>
  </conditionalFormatting>
  <conditionalFormatting sqref="W43:W48">
    <cfRule type="expression" dxfId="38" priority="20">
      <formula>W$7=""</formula>
    </cfRule>
  </conditionalFormatting>
  <conditionalFormatting sqref="X43:X48">
    <cfRule type="expression" dxfId="37" priority="19">
      <formula>X$7=""</formula>
    </cfRule>
  </conditionalFormatting>
  <conditionalFormatting sqref="Y43:Y48">
    <cfRule type="expression" dxfId="36" priority="18">
      <formula>Y$7=""</formula>
    </cfRule>
  </conditionalFormatting>
  <conditionalFormatting sqref="AA43:AC48">
    <cfRule type="expression" dxfId="35" priority="17">
      <formula>AA$7=""</formula>
    </cfRule>
  </conditionalFormatting>
  <conditionalFormatting sqref="AB43:AC48">
    <cfRule type="expression" dxfId="34" priority="16">
      <formula>AB$7=""</formula>
    </cfRule>
  </conditionalFormatting>
  <conditionalFormatting sqref="AE43:AG48">
    <cfRule type="expression" dxfId="33" priority="15">
      <formula>AE$7=""</formula>
    </cfRule>
  </conditionalFormatting>
  <conditionalFormatting sqref="AJ43:AK48">
    <cfRule type="expression" dxfId="32" priority="14">
      <formula>AJ$7=""</formula>
    </cfRule>
  </conditionalFormatting>
  <conditionalFormatting sqref="AI43:AI48">
    <cfRule type="expression" dxfId="31" priority="13">
      <formula>AI$7=""</formula>
    </cfRule>
  </conditionalFormatting>
  <conditionalFormatting sqref="AM43:AM48">
    <cfRule type="expression" dxfId="30" priority="12">
      <formula>AM$7=""</formula>
    </cfRule>
  </conditionalFormatting>
  <conditionalFormatting sqref="AN43:AO48">
    <cfRule type="expression" dxfId="29" priority="11">
      <formula>AN$7=""</formula>
    </cfRule>
  </conditionalFormatting>
  <conditionalFormatting sqref="W50:W53">
    <cfRule type="expression" dxfId="28" priority="10">
      <formula>W$7=""</formula>
    </cfRule>
  </conditionalFormatting>
  <conditionalFormatting sqref="X50:X53">
    <cfRule type="expression" dxfId="27" priority="9">
      <formula>X$7=""</formula>
    </cfRule>
  </conditionalFormatting>
  <conditionalFormatting sqref="Y50:Y53">
    <cfRule type="expression" dxfId="26" priority="8">
      <formula>Y$7=""</formula>
    </cfRule>
  </conditionalFormatting>
  <conditionalFormatting sqref="AA50:AC53">
    <cfRule type="expression" dxfId="25" priority="7">
      <formula>AA$7=""</formula>
    </cfRule>
  </conditionalFormatting>
  <conditionalFormatting sqref="AB50:AC53">
    <cfRule type="expression" dxfId="24" priority="6">
      <formula>AB$7=""</formula>
    </cfRule>
  </conditionalFormatting>
  <conditionalFormatting sqref="AE50:AG53">
    <cfRule type="expression" dxfId="23" priority="5">
      <formula>AE$7=""</formula>
    </cfRule>
  </conditionalFormatting>
  <conditionalFormatting sqref="AJ50:AK53">
    <cfRule type="expression" dxfId="22" priority="4">
      <formula>AJ$7=""</formula>
    </cfRule>
  </conditionalFormatting>
  <conditionalFormatting sqref="AI50:AI53">
    <cfRule type="expression" dxfId="21" priority="3">
      <formula>AI$7=""</formula>
    </cfRule>
  </conditionalFormatting>
  <conditionalFormatting sqref="AM50:AM53">
    <cfRule type="expression" dxfId="20" priority="2">
      <formula>AM$7=""</formula>
    </cfRule>
  </conditionalFormatting>
  <conditionalFormatting sqref="AN50:AO53">
    <cfRule type="expression" dxfId="19" priority="1">
      <formula>AN$7=""</formula>
    </cfRule>
  </conditionalFormatting>
  <dataValidations count="3">
    <dataValidation type="textLength" allowBlank="1" showInputMessage="1" showErrorMessage="1" sqref="D4:E4">
      <formula1>2</formula1>
      <formula2>6</formula2>
    </dataValidation>
    <dataValidation type="whole" allowBlank="1" showInputMessage="1" showErrorMessage="1" sqref="N4 F2 K4 I2 C4">
      <formula1>10</formula1>
      <formula2>99</formula2>
    </dataValidation>
    <dataValidation type="custom" showInputMessage="1" showErrorMessage="1" error="Le code projet doit être unique. Des suffixe peuvent être utilisés" sqref="A11:A60">
      <formula1>COUNTIF($A$11:$A$60,A11)&lt;2</formula1>
    </dataValidation>
  </dataValidations>
  <printOptions horizontalCentered="1" verticalCentered="1"/>
  <pageMargins left="0.25" right="0.25" top="0.75" bottom="0.75" header="0.3" footer="0.3"/>
  <pageSetup paperSize="9" scale="31" fitToWidth="0" fitToHeight="0" orientation="landscape" r:id="rId1"/>
  <colBreaks count="5" manualBreakCount="5">
    <brk id="21" max="1048575" man="1"/>
    <brk id="25" max="1048575" man="1"/>
    <brk id="29" max="1048575" man="1"/>
    <brk id="33" max="1048575" man="1"/>
    <brk id="37" max="1048575" man="1"/>
  </colBreaks>
  <ignoredErrors>
    <ignoredError sqref="Z16" emptyCellReference="1"/>
  </ignoredErrors>
  <extLst>
    <ext xmlns:x14="http://schemas.microsoft.com/office/spreadsheetml/2009/9/main" uri="{CCE6A557-97BC-4b89-ADB6-D9C93CAAB3DF}">
      <x14:dataValidations xmlns:xm="http://schemas.microsoft.com/office/excel/2006/main" count="5">
        <x14:dataValidation type="list" showInputMessage="1" showErrorMessage="1">
          <x14:formula1>
            <xm:f>SNPC!$D$2:$D$198</xm:f>
          </x14:formula1>
          <xm:sqref>C11</xm:sqref>
        </x14:dataValidation>
        <x14:dataValidation type="list" allowBlank="1" showInputMessage="1" showErrorMessage="1">
          <x14:formula1>
            <xm:f>SNPC!$M$2:$M$3</xm:f>
          </x14:formula1>
          <xm:sqref>Q11:Q60</xm:sqref>
        </x14:dataValidation>
        <x14:dataValidation type="list" allowBlank="1" showInputMessage="1" showErrorMessage="1">
          <x14:formula1>
            <xm:f>SNPC!$M$2:$M$4</xm:f>
          </x14:formula1>
          <xm:sqref>J11:P60</xm:sqref>
        </x14:dataValidation>
        <x14:dataValidation type="list" allowBlank="1" showInputMessage="1" showErrorMessage="1">
          <x14:formula1>
            <xm:f>SNPC!$A$2:$A$166</xm:f>
          </x14:formula1>
          <xm:sqref>E11:E60</xm:sqref>
        </x14:dataValidation>
        <x14:dataValidation type="list" allowBlank="1" showInputMessage="1" showErrorMessage="1">
          <x14:formula1>
            <xm:f>SNPC!$D$2:$D$198</xm:f>
          </x14:formula1>
          <xm:sqref>C12:C60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B050"/>
    <pageSetUpPr fitToPage="1"/>
  </sheetPr>
  <dimension ref="A1:M35"/>
  <sheetViews>
    <sheetView showZeros="0" zoomScale="85" zoomScaleNormal="85" workbookViewId="0">
      <selection activeCell="B3" sqref="B3"/>
    </sheetView>
  </sheetViews>
  <sheetFormatPr baseColWidth="10" defaultColWidth="11.5703125" defaultRowHeight="12.75" x14ac:dyDescent="0.2"/>
  <cols>
    <col min="1" max="1" width="11.5703125" style="223" customWidth="1"/>
    <col min="2" max="10" width="16.5703125" style="223" customWidth="1"/>
    <col min="11" max="11" width="15.28515625" style="223" customWidth="1"/>
    <col min="12" max="12" width="16.42578125" style="223" customWidth="1"/>
    <col min="13" max="13" width="16.5703125" style="223" customWidth="1"/>
    <col min="14" max="16384" width="11.5703125" style="223"/>
  </cols>
  <sheetData>
    <row r="1" spans="1:13" ht="20.25" x14ac:dyDescent="0.3">
      <c r="A1" s="239" t="str">
        <f>CONCATENATE("Appels de fonds: ",'Tableau demande'!$B$2," Accord-cadre 20",'Tableau demande'!$F$2," - 20",'Tableau demande'!$I$2)</f>
        <v>Appels de fonds:  Accord-cadre 20 - 20</v>
      </c>
      <c r="B1" s="222"/>
      <c r="C1" s="222"/>
      <c r="E1" s="46"/>
      <c r="F1" s="46"/>
      <c r="G1" s="222"/>
      <c r="H1" s="222"/>
      <c r="I1" s="46"/>
      <c r="J1" s="46"/>
      <c r="K1" s="46"/>
      <c r="L1" s="46"/>
      <c r="M1" s="46"/>
    </row>
    <row r="2" spans="1:13" ht="20.25" x14ac:dyDescent="0.25">
      <c r="A2" s="44"/>
      <c r="B2" s="46"/>
      <c r="C2" s="46"/>
      <c r="D2" s="46"/>
      <c r="E2" s="46"/>
      <c r="F2" s="46"/>
      <c r="G2" s="46"/>
      <c r="H2" s="46"/>
      <c r="I2" s="46"/>
      <c r="J2" s="46"/>
      <c r="K2" s="46"/>
      <c r="L2" s="46"/>
      <c r="M2" s="46"/>
    </row>
    <row r="3" spans="1:13" ht="20.25" x14ac:dyDescent="0.25">
      <c r="A3" s="44"/>
      <c r="B3" s="46"/>
      <c r="C3" s="46"/>
      <c r="D3" s="46"/>
      <c r="E3" s="46"/>
      <c r="F3" s="46"/>
      <c r="G3" s="46"/>
      <c r="H3" s="46"/>
      <c r="I3" s="46"/>
      <c r="J3" s="46"/>
      <c r="K3" s="46"/>
      <c r="L3" s="46"/>
      <c r="M3" s="46"/>
    </row>
    <row r="4" spans="1:13" ht="16.5" thickBot="1" x14ac:dyDescent="0.3">
      <c r="A4" s="46"/>
      <c r="B4" s="46"/>
      <c r="C4" s="46"/>
      <c r="D4" s="46"/>
      <c r="E4" s="46"/>
      <c r="F4" s="46"/>
      <c r="G4" s="46"/>
      <c r="H4" s="46"/>
      <c r="I4" s="46"/>
      <c r="J4" s="46"/>
      <c r="K4" s="46"/>
      <c r="L4" s="46"/>
      <c r="M4" s="46"/>
    </row>
    <row r="5" spans="1:13" s="224" customFormat="1" ht="16.5" thickBot="1" x14ac:dyDescent="0.25">
      <c r="A5" s="88" t="s">
        <v>694</v>
      </c>
      <c r="B5" s="442" t="str">
        <f>"Budget prévu par la convention"</f>
        <v>Budget prévu par la convention</v>
      </c>
      <c r="C5" s="443">
        <v>0</v>
      </c>
      <c r="D5" s="444" t="e">
        <v>#REF!</v>
      </c>
      <c r="E5" s="395"/>
      <c r="F5" s="395"/>
      <c r="G5" s="394" t="str">
        <f>CONCATENATE("Appels de fonds: ",'Tableau demande'!$B$2," Accord-cadre 20",'Tableau demande'!$F$2," - 20",'Tableau demande'!$I$2)</f>
        <v>Appels de fonds:  Accord-cadre 20 - 20</v>
      </c>
      <c r="H5" s="395" t="str">
        <f>CONCATENATE("Appels de fonds: ",'Tableau demande'!$B$2," Accord-cadre 20",'Tableau demande'!$F$2," - 20",'Tableau demande'!$I$2)</f>
        <v>Appels de fonds:  Accord-cadre 20 - 20</v>
      </c>
      <c r="I5" s="395" t="str">
        <f>CONCATENATE("Appels de fonds: ",'Tableau demande'!$B$2," Accord-cadre 20",'Tableau demande'!$F$2," - 20",'Tableau demande'!$I$2)</f>
        <v>Appels de fonds:  Accord-cadre 20 - 20</v>
      </c>
      <c r="J5" s="396" t="str">
        <f>CONCATENATE("Appels de fonds: ",'Tableau demande'!$B$2," Accord-cadre 20",'Tableau demande'!$F$2," - 20",'Tableau demande'!$I$2)</f>
        <v>Appels de fonds:  Accord-cadre 20 - 20</v>
      </c>
      <c r="K5" s="87"/>
      <c r="L5" s="204" t="s">
        <v>722</v>
      </c>
      <c r="M5" s="136"/>
    </row>
    <row r="6" spans="1:13" s="224" customFormat="1" ht="67.150000000000006" customHeight="1" thickBot="1" x14ac:dyDescent="0.25">
      <c r="A6" s="97"/>
      <c r="B6" s="85" t="s">
        <v>685</v>
      </c>
      <c r="C6" s="86" t="s">
        <v>5</v>
      </c>
      <c r="D6" s="86" t="s">
        <v>6</v>
      </c>
      <c r="E6" s="85" t="s">
        <v>713</v>
      </c>
      <c r="F6" s="86" t="s">
        <v>696</v>
      </c>
      <c r="G6" s="86" t="s">
        <v>697</v>
      </c>
      <c r="H6" s="86" t="s">
        <v>701</v>
      </c>
      <c r="I6" s="86" t="s">
        <v>700</v>
      </c>
      <c r="J6" s="86" t="s">
        <v>699</v>
      </c>
      <c r="K6" s="85" t="s">
        <v>708</v>
      </c>
      <c r="L6" s="183" t="s">
        <v>736</v>
      </c>
      <c r="M6" s="137" t="s">
        <v>712</v>
      </c>
    </row>
    <row r="7" spans="1:13" s="224" customFormat="1" ht="15.75" x14ac:dyDescent="0.2">
      <c r="A7" s="436" t="str">
        <f>'Tableau demande'!$V$5</f>
        <v>20</v>
      </c>
      <c r="B7" s="438">
        <f>$C7+$D7</f>
        <v>0</v>
      </c>
      <c r="C7" s="438">
        <f>'Tableau demande'!$W$7</f>
        <v>0</v>
      </c>
      <c r="D7" s="438">
        <f>'Tableau demande'!$X$7+'Tableau demande'!$Y$7</f>
        <v>0</v>
      </c>
      <c r="E7" s="448" t="s">
        <v>695</v>
      </c>
      <c r="F7" s="438">
        <f>C7</f>
        <v>0</v>
      </c>
      <c r="G7" s="225" t="s">
        <v>702</v>
      </c>
      <c r="H7" s="226"/>
      <c r="I7" s="95"/>
      <c r="J7" s="445">
        <f>I7+I8</f>
        <v>0</v>
      </c>
      <c r="K7" s="434"/>
      <c r="L7" s="452" t="str">
        <f>IF(K7="","-",K7*0.8/I7)</f>
        <v>-</v>
      </c>
      <c r="M7" s="432">
        <f>C7-J7</f>
        <v>0</v>
      </c>
    </row>
    <row r="8" spans="1:13" s="224" customFormat="1" ht="16.5" thickBot="1" x14ac:dyDescent="0.25">
      <c r="A8" s="437"/>
      <c r="B8" s="439"/>
      <c r="C8" s="439"/>
      <c r="D8" s="439"/>
      <c r="E8" s="449"/>
      <c r="F8" s="439"/>
      <c r="G8" s="227" t="s">
        <v>698</v>
      </c>
      <c r="H8" s="228"/>
      <c r="I8" s="96"/>
      <c r="J8" s="446"/>
      <c r="K8" s="435"/>
      <c r="L8" s="453"/>
      <c r="M8" s="433"/>
    </row>
    <row r="9" spans="1:13" s="224" customFormat="1" ht="15.75" x14ac:dyDescent="0.2">
      <c r="A9" s="436" t="str">
        <f>'Tableau demande'!$Z$5</f>
        <v>201</v>
      </c>
      <c r="B9" s="438">
        <f>$C9+$D9</f>
        <v>0</v>
      </c>
      <c r="C9" s="438">
        <f>'Tableau demande'!$AA$7</f>
        <v>0</v>
      </c>
      <c r="D9" s="438">
        <f>'Tableau demande'!$AB$7+'Tableau demande'!AC7</f>
        <v>0</v>
      </c>
      <c r="E9" s="438">
        <f>M7</f>
        <v>0</v>
      </c>
      <c r="F9" s="438" t="str">
        <f>IF(OR(I7="",I8=""),"",C9+E9)</f>
        <v/>
      </c>
      <c r="G9" s="225" t="s">
        <v>702</v>
      </c>
      <c r="H9" s="226"/>
      <c r="I9" s="95"/>
      <c r="J9" s="445">
        <f>I9+I10</f>
        <v>0</v>
      </c>
      <c r="K9" s="434"/>
      <c r="L9" s="452" t="str">
        <f t="shared" ref="L9" si="0">IF(K9="","-",K9*0.8/I9)</f>
        <v>-</v>
      </c>
      <c r="M9" s="432">
        <f>IF((C9-J9)&gt;0,(C9-J9),0)</f>
        <v>0</v>
      </c>
    </row>
    <row r="10" spans="1:13" s="224" customFormat="1" ht="16.5" thickBot="1" x14ac:dyDescent="0.25">
      <c r="A10" s="437"/>
      <c r="B10" s="439"/>
      <c r="C10" s="439"/>
      <c r="D10" s="439"/>
      <c r="E10" s="439"/>
      <c r="F10" s="439"/>
      <c r="G10" s="227" t="s">
        <v>698</v>
      </c>
      <c r="H10" s="228"/>
      <c r="I10" s="96"/>
      <c r="J10" s="446"/>
      <c r="K10" s="435"/>
      <c r="L10" s="453"/>
      <c r="M10" s="433"/>
    </row>
    <row r="11" spans="1:13" s="224" customFormat="1" ht="15.75" x14ac:dyDescent="0.2">
      <c r="A11" s="436" t="str">
        <f>'Tableau demande'!$AD$5</f>
        <v>202</v>
      </c>
      <c r="B11" s="438">
        <f>$C11+$D11</f>
        <v>0</v>
      </c>
      <c r="C11" s="438">
        <f>'Tableau demande'!$AE$7</f>
        <v>0</v>
      </c>
      <c r="D11" s="438">
        <f>'Tableau demande'!$AF$7+'Tableau demande'!$AG$7</f>
        <v>0</v>
      </c>
      <c r="E11" s="438">
        <f t="shared" ref="E11" si="1">M9</f>
        <v>0</v>
      </c>
      <c r="F11" s="438" t="str">
        <f t="shared" ref="F11" si="2">IF(OR(I9="",I10=""),"",C11+E11)</f>
        <v/>
      </c>
      <c r="G11" s="225" t="s">
        <v>702</v>
      </c>
      <c r="H11" s="226"/>
      <c r="I11" s="95"/>
      <c r="J11" s="445">
        <f>I11+I12</f>
        <v>0</v>
      </c>
      <c r="K11" s="434"/>
      <c r="L11" s="452" t="str">
        <f t="shared" ref="L11" si="3">IF(K11="","-",K11*0.8/I11)</f>
        <v>-</v>
      </c>
      <c r="M11" s="432">
        <f t="shared" ref="M11" si="4">IF((C11-J11)&gt;0,(C11-J11),0)</f>
        <v>0</v>
      </c>
    </row>
    <row r="12" spans="1:13" s="224" customFormat="1" ht="16.5" thickBot="1" x14ac:dyDescent="0.25">
      <c r="A12" s="437"/>
      <c r="B12" s="439"/>
      <c r="C12" s="439"/>
      <c r="D12" s="439"/>
      <c r="E12" s="439"/>
      <c r="F12" s="439"/>
      <c r="G12" s="227" t="s">
        <v>698</v>
      </c>
      <c r="H12" s="228"/>
      <c r="I12" s="96"/>
      <c r="J12" s="446"/>
      <c r="K12" s="435"/>
      <c r="L12" s="453"/>
      <c r="M12" s="433"/>
    </row>
    <row r="13" spans="1:13" s="224" customFormat="1" ht="15.75" x14ac:dyDescent="0.2">
      <c r="A13" s="436" t="str">
        <f>'Tableau demande'!$AH$5</f>
        <v>203</v>
      </c>
      <c r="B13" s="438">
        <f>$C13+$D13</f>
        <v>0</v>
      </c>
      <c r="C13" s="438">
        <f>'Tableau demande'!$AI$7</f>
        <v>0</v>
      </c>
      <c r="D13" s="438">
        <f>'Tableau demande'!$AJ$7+'Tableau demande'!$AK$7</f>
        <v>0</v>
      </c>
      <c r="E13" s="438">
        <f t="shared" ref="E13" si="5">M11</f>
        <v>0</v>
      </c>
      <c r="F13" s="438" t="str">
        <f t="shared" ref="F13" si="6">IF(OR(I11="",I12=""),"",C13+E13)</f>
        <v/>
      </c>
      <c r="G13" s="225" t="s">
        <v>702</v>
      </c>
      <c r="H13" s="226"/>
      <c r="I13" s="95"/>
      <c r="J13" s="445">
        <f>I13+I14</f>
        <v>0</v>
      </c>
      <c r="K13" s="434"/>
      <c r="L13" s="452" t="str">
        <f t="shared" ref="L13" si="7">IF(K13="","-",K13*0.8/I13)</f>
        <v>-</v>
      </c>
      <c r="M13" s="432">
        <f t="shared" ref="M13" si="8">IF((C13-J13)&gt;0,(C13-J13),0)</f>
        <v>0</v>
      </c>
    </row>
    <row r="14" spans="1:13" s="224" customFormat="1" ht="16.5" thickBot="1" x14ac:dyDescent="0.25">
      <c r="A14" s="437"/>
      <c r="B14" s="439"/>
      <c r="C14" s="439"/>
      <c r="D14" s="439"/>
      <c r="E14" s="439"/>
      <c r="F14" s="439"/>
      <c r="G14" s="227" t="s">
        <v>698</v>
      </c>
      <c r="H14" s="228"/>
      <c r="I14" s="96"/>
      <c r="J14" s="446"/>
      <c r="K14" s="435"/>
      <c r="L14" s="453"/>
      <c r="M14" s="433"/>
    </row>
    <row r="15" spans="1:13" s="224" customFormat="1" ht="15.75" x14ac:dyDescent="0.2">
      <c r="A15" s="436" t="str">
        <f>'Tableau demande'!$AL$5</f>
        <v>204</v>
      </c>
      <c r="B15" s="438">
        <f>$C15+$D15</f>
        <v>0</v>
      </c>
      <c r="C15" s="438">
        <f>'Tableau demande'!$AM$7</f>
        <v>0</v>
      </c>
      <c r="D15" s="438">
        <f>'Tableau demande'!$AN$7+'Tableau demande'!$AO$7</f>
        <v>0</v>
      </c>
      <c r="E15" s="438">
        <f t="shared" ref="E15" si="9">M13</f>
        <v>0</v>
      </c>
      <c r="F15" s="438" t="str">
        <f t="shared" ref="F15" si="10">IF(OR(I13="",I14=""),"",C15+E15)</f>
        <v/>
      </c>
      <c r="G15" s="225" t="s">
        <v>702</v>
      </c>
      <c r="H15" s="226"/>
      <c r="I15" s="95"/>
      <c r="J15" s="445">
        <f>I15+I16</f>
        <v>0</v>
      </c>
      <c r="K15" s="434"/>
      <c r="L15" s="452" t="str">
        <f t="shared" ref="L15" si="11">IF(K15="","-",K15*0.8/I15)</f>
        <v>-</v>
      </c>
      <c r="M15" s="432">
        <f t="shared" ref="M15" si="12">IF((C15-J15)&gt;0,(C15-J15),0)</f>
        <v>0</v>
      </c>
    </row>
    <row r="16" spans="1:13" s="224" customFormat="1" ht="16.5" thickBot="1" x14ac:dyDescent="0.25">
      <c r="A16" s="437"/>
      <c r="B16" s="440"/>
      <c r="C16" s="440"/>
      <c r="D16" s="440"/>
      <c r="E16" s="439"/>
      <c r="F16" s="439"/>
      <c r="G16" s="229" t="s">
        <v>698</v>
      </c>
      <c r="H16" s="230"/>
      <c r="I16" s="96"/>
      <c r="J16" s="447"/>
      <c r="K16" s="441"/>
      <c r="L16" s="453"/>
      <c r="M16" s="433"/>
    </row>
    <row r="17" spans="1:13" s="232" customFormat="1" ht="20.45" customHeight="1" thickBot="1" x14ac:dyDescent="0.25">
      <c r="A17" s="231" t="s">
        <v>691</v>
      </c>
      <c r="B17" s="240">
        <f>SUM(B7:B16)</f>
        <v>0</v>
      </c>
      <c r="C17" s="240">
        <f t="shared" ref="C17:J17" si="13">SUM(C7:C16)</f>
        <v>0</v>
      </c>
      <c r="D17" s="240">
        <f t="shared" si="13"/>
        <v>0</v>
      </c>
      <c r="E17" s="454"/>
      <c r="F17" s="459"/>
      <c r="G17" s="459"/>
      <c r="H17" s="455"/>
      <c r="I17" s="240">
        <f t="shared" si="13"/>
        <v>0</v>
      </c>
      <c r="J17" s="240">
        <f t="shared" si="13"/>
        <v>0</v>
      </c>
      <c r="K17" s="454"/>
      <c r="L17" s="455"/>
      <c r="M17" s="241">
        <f>IF((C17-J17)&gt;0,(C17-J17),0)</f>
        <v>0</v>
      </c>
    </row>
    <row r="20" spans="1:13" ht="13.5" thickBot="1" x14ac:dyDescent="0.25"/>
    <row r="21" spans="1:13" ht="18.600000000000001" customHeight="1" thickBot="1" x14ac:dyDescent="0.25">
      <c r="A21" s="456" t="str">
        <f>CONCATENATE("Rapport final AC ",'Tableau demande'!$B$2, " 20",'Tableau demande'!$F$2," - 20",'Tableau demande'!$I$2)</f>
        <v>Rapport final AC  20 - 20</v>
      </c>
      <c r="B21" s="457"/>
      <c r="C21" s="457"/>
      <c r="D21" s="457"/>
      <c r="E21" s="457"/>
      <c r="F21" s="457"/>
      <c r="G21" s="457"/>
      <c r="H21" s="458"/>
    </row>
    <row r="22" spans="1:13" ht="18.600000000000001" customHeight="1" thickBot="1" x14ac:dyDescent="0.3">
      <c r="A22" s="252"/>
      <c r="B22" s="173" t="s">
        <v>714</v>
      </c>
      <c r="C22" s="174" t="s">
        <v>633</v>
      </c>
      <c r="D22" s="174" t="s">
        <v>688</v>
      </c>
      <c r="E22" s="174" t="s">
        <v>689</v>
      </c>
      <c r="F22" s="174" t="s">
        <v>690</v>
      </c>
      <c r="G22" s="175" t="s">
        <v>650</v>
      </c>
      <c r="H22" s="176" t="s">
        <v>720</v>
      </c>
    </row>
    <row r="23" spans="1:13" ht="18.600000000000001" customHeight="1" x14ac:dyDescent="0.25">
      <c r="A23" s="249" t="str">
        <f>A7</f>
        <v>20</v>
      </c>
      <c r="B23" s="274">
        <f>'Tableau demande'!$V$61</f>
        <v>0</v>
      </c>
      <c r="C23" s="275">
        <f>'RA n'!H61</f>
        <v>0</v>
      </c>
      <c r="D23" s="275">
        <f>'RA n'!$M$9</f>
        <v>0</v>
      </c>
      <c r="E23" s="275">
        <f>'RA n'!$K$61</f>
        <v>0</v>
      </c>
      <c r="F23" s="275">
        <f>'RA n'!$M$61</f>
        <v>0</v>
      </c>
      <c r="G23" s="242">
        <f>'RA n'!I61</f>
        <v>0</v>
      </c>
      <c r="H23" s="243">
        <f>'RA n'!J61</f>
        <v>0</v>
      </c>
    </row>
    <row r="24" spans="1:13" ht="18.600000000000001" customHeight="1" x14ac:dyDescent="0.25">
      <c r="A24" s="250" t="str">
        <f>A9</f>
        <v>201</v>
      </c>
      <c r="B24" s="276">
        <f>'Tableau demande'!$Z$61</f>
        <v>0</v>
      </c>
      <c r="C24" s="277">
        <f>'RA n+1'!H61</f>
        <v>0</v>
      </c>
      <c r="D24" s="277">
        <f>'RA n+1'!$M$9</f>
        <v>0</v>
      </c>
      <c r="E24" s="277">
        <f>'RA n+1'!$K$61</f>
        <v>0</v>
      </c>
      <c r="F24" s="277">
        <f>'RA n+1'!$M$61</f>
        <v>0</v>
      </c>
      <c r="G24" s="244">
        <f>'RA n+1'!I61</f>
        <v>0</v>
      </c>
      <c r="H24" s="245">
        <f>'RA n+1'!J61</f>
        <v>0</v>
      </c>
    </row>
    <row r="25" spans="1:13" ht="18.600000000000001" customHeight="1" x14ac:dyDescent="0.25">
      <c r="A25" s="250" t="str">
        <f>A11</f>
        <v>202</v>
      </c>
      <c r="B25" s="276">
        <f>'Tableau demande'!$AD$61</f>
        <v>0</v>
      </c>
      <c r="C25" s="277">
        <f>'RA n+2'!H61</f>
        <v>0</v>
      </c>
      <c r="D25" s="277">
        <f>'RA n+2'!$M$9</f>
        <v>0</v>
      </c>
      <c r="E25" s="277">
        <f>'RA n+2'!$K$61</f>
        <v>0</v>
      </c>
      <c r="F25" s="277">
        <f>'RA n+2'!$M$61</f>
        <v>0</v>
      </c>
      <c r="G25" s="244">
        <f>'RA n+2'!I61</f>
        <v>0</v>
      </c>
      <c r="H25" s="245">
        <f>'RA n+2'!J61</f>
        <v>0</v>
      </c>
    </row>
    <row r="26" spans="1:13" ht="18.600000000000001" customHeight="1" x14ac:dyDescent="0.25">
      <c r="A26" s="250" t="str">
        <f>A13</f>
        <v>203</v>
      </c>
      <c r="B26" s="276">
        <f>'Tableau demande'!$AH$61</f>
        <v>0</v>
      </c>
      <c r="C26" s="277">
        <f>'RA n+3'!H61</f>
        <v>0</v>
      </c>
      <c r="D26" s="277">
        <f>'RA n+3'!$M$9</f>
        <v>0</v>
      </c>
      <c r="E26" s="277">
        <f>'RA n+3'!$K$61</f>
        <v>0</v>
      </c>
      <c r="F26" s="277">
        <f>'RA n+3'!$M$61</f>
        <v>0</v>
      </c>
      <c r="G26" s="244">
        <f>'RA n+3'!I61</f>
        <v>0</v>
      </c>
      <c r="H26" s="245">
        <f>'RA n+3'!J61</f>
        <v>0</v>
      </c>
    </row>
    <row r="27" spans="1:13" ht="18.600000000000001" customHeight="1" thickBot="1" x14ac:dyDescent="0.3">
      <c r="A27" s="251" t="str">
        <f>A15</f>
        <v>204</v>
      </c>
      <c r="B27" s="278">
        <f>'Tableau demande'!$AL$61</f>
        <v>0</v>
      </c>
      <c r="C27" s="279">
        <f>'RA n+4'!H61</f>
        <v>0</v>
      </c>
      <c r="D27" s="279">
        <f>'RA n+4'!$M$9</f>
        <v>0</v>
      </c>
      <c r="E27" s="279">
        <f>'RA n+4'!$K$61</f>
        <v>0</v>
      </c>
      <c r="F27" s="279">
        <f>'RA n+4'!$M$61</f>
        <v>0</v>
      </c>
      <c r="G27" s="246">
        <f>'RA n+4'!I61</f>
        <v>0</v>
      </c>
      <c r="H27" s="247">
        <f>'RA n+4'!J61</f>
        <v>0</v>
      </c>
    </row>
    <row r="28" spans="1:13" ht="18.600000000000001" customHeight="1" thickBot="1" x14ac:dyDescent="0.3">
      <c r="A28" s="233" t="s">
        <v>691</v>
      </c>
      <c r="B28" s="280">
        <f>SUM(B23:B27)</f>
        <v>0</v>
      </c>
      <c r="C28" s="281">
        <f>SUM(C23:C27)</f>
        <v>0</v>
      </c>
      <c r="D28" s="281">
        <f t="shared" ref="D28:H28" si="14">SUM(D23:D27)</f>
        <v>0</v>
      </c>
      <c r="E28" s="281">
        <f t="shared" si="14"/>
        <v>0</v>
      </c>
      <c r="F28" s="281">
        <f t="shared" si="14"/>
        <v>0</v>
      </c>
      <c r="G28" s="281">
        <f t="shared" si="14"/>
        <v>0</v>
      </c>
      <c r="H28" s="292">
        <f t="shared" si="14"/>
        <v>0</v>
      </c>
    </row>
    <row r="29" spans="1:13" ht="18.600000000000001" customHeight="1" thickBot="1" x14ac:dyDescent="0.3">
      <c r="A29" s="234"/>
      <c r="B29" s="172"/>
      <c r="C29" s="172"/>
      <c r="D29" s="248">
        <f>IF(C28&lt;&gt;0,D28/C28,0)</f>
        <v>0</v>
      </c>
      <c r="E29" s="172"/>
      <c r="F29" s="248">
        <f>IF((C28)&lt;&gt;0,F28*0.8/C28,0)</f>
        <v>0</v>
      </c>
      <c r="G29" s="450">
        <f>IF(C28&lt;&gt;0,(G28+H28)/C28,0)</f>
        <v>0</v>
      </c>
      <c r="H29" s="451"/>
    </row>
    <row r="30" spans="1:13" ht="18.600000000000001" customHeight="1" thickBot="1" x14ac:dyDescent="0.25">
      <c r="A30" s="235"/>
      <c r="B30" s="172"/>
      <c r="C30" s="172"/>
      <c r="D30" s="172"/>
      <c r="E30" s="172"/>
      <c r="F30" s="172"/>
      <c r="G30" s="172"/>
      <c r="H30" s="172"/>
    </row>
    <row r="31" spans="1:13" ht="30" customHeight="1" thickBot="1" x14ac:dyDescent="0.25">
      <c r="A31" s="430" t="s">
        <v>687</v>
      </c>
      <c r="B31" s="431"/>
      <c r="C31" s="431"/>
      <c r="D31" s="431"/>
      <c r="E31" s="293">
        <f>('RA n+4'!L61+'RA n+4'!N61)*0.8</f>
        <v>0</v>
      </c>
      <c r="F31" s="236"/>
      <c r="G31" s="236"/>
      <c r="H31" s="236"/>
    </row>
    <row r="32" spans="1:13" x14ac:dyDescent="0.2">
      <c r="B32" s="236"/>
      <c r="C32" s="236"/>
      <c r="D32" s="236"/>
      <c r="E32" s="236"/>
    </row>
    <row r="33" spans="2:5" ht="15.75" x14ac:dyDescent="0.2">
      <c r="B33" s="41"/>
      <c r="C33" s="41"/>
      <c r="D33" s="41"/>
      <c r="E33" s="237"/>
    </row>
    <row r="34" spans="2:5" x14ac:dyDescent="0.2">
      <c r="E34" s="238"/>
    </row>
    <row r="35" spans="2:5" x14ac:dyDescent="0.2">
      <c r="E35" s="238"/>
    </row>
  </sheetData>
  <sheetProtection password="9ED5" sheet="1" objects="1" scenarios="1" formatColumns="0" formatRows="0" insertHyperlinks="0" selectLockedCells="1" sort="0" autoFilter="0" pivotTables="0"/>
  <mergeCells count="58">
    <mergeCell ref="G29:H29"/>
    <mergeCell ref="L7:L8"/>
    <mergeCell ref="L9:L10"/>
    <mergeCell ref="L11:L12"/>
    <mergeCell ref="L13:L14"/>
    <mergeCell ref="L15:L16"/>
    <mergeCell ref="K17:L17"/>
    <mergeCell ref="A21:H21"/>
    <mergeCell ref="E17:H17"/>
    <mergeCell ref="M7:M8"/>
    <mergeCell ref="A9:A10"/>
    <mergeCell ref="B9:B10"/>
    <mergeCell ref="C9:C10"/>
    <mergeCell ref="D9:D10"/>
    <mergeCell ref="E9:E10"/>
    <mergeCell ref="A7:A8"/>
    <mergeCell ref="B7:B8"/>
    <mergeCell ref="C7:C8"/>
    <mergeCell ref="D7:D8"/>
    <mergeCell ref="E7:E8"/>
    <mergeCell ref="F7:F8"/>
    <mergeCell ref="J7:J8"/>
    <mergeCell ref="M15:M16"/>
    <mergeCell ref="J13:J14"/>
    <mergeCell ref="K13:K14"/>
    <mergeCell ref="M13:M14"/>
    <mergeCell ref="M9:M10"/>
    <mergeCell ref="J15:J16"/>
    <mergeCell ref="J11:J12"/>
    <mergeCell ref="K11:K12"/>
    <mergeCell ref="J9:J10"/>
    <mergeCell ref="K9:K10"/>
    <mergeCell ref="G5:J5"/>
    <mergeCell ref="K15:K16"/>
    <mergeCell ref="E15:E16"/>
    <mergeCell ref="A11:A12"/>
    <mergeCell ref="E11:E12"/>
    <mergeCell ref="F15:F16"/>
    <mergeCell ref="F13:F14"/>
    <mergeCell ref="F11:F12"/>
    <mergeCell ref="B5:D5"/>
    <mergeCell ref="E5:F5"/>
    <mergeCell ref="A31:D31"/>
    <mergeCell ref="M11:M12"/>
    <mergeCell ref="K7:K8"/>
    <mergeCell ref="A13:A14"/>
    <mergeCell ref="B13:B14"/>
    <mergeCell ref="C13:C14"/>
    <mergeCell ref="D13:D14"/>
    <mergeCell ref="E13:E14"/>
    <mergeCell ref="A15:A16"/>
    <mergeCell ref="B15:B16"/>
    <mergeCell ref="C15:C16"/>
    <mergeCell ref="D15:D16"/>
    <mergeCell ref="B11:B12"/>
    <mergeCell ref="C11:C12"/>
    <mergeCell ref="D11:D12"/>
    <mergeCell ref="F9:F10"/>
  </mergeCells>
  <conditionalFormatting sqref="G28">
    <cfRule type="expression" dxfId="18" priority="3">
      <formula>"($G$28+$H$28)&lt;(0.2*$C$28)"</formula>
    </cfRule>
  </conditionalFormatting>
  <conditionalFormatting sqref="G29:H29">
    <cfRule type="cellIs" dxfId="17" priority="2" operator="lessThan">
      <formula>0.2</formula>
    </cfRule>
  </conditionalFormatting>
  <conditionalFormatting sqref="E31">
    <cfRule type="cellIs" dxfId="16" priority="1" operator="greaterThan">
      <formula>0</formula>
    </cfRule>
  </conditionalFormatting>
  <dataValidations count="3">
    <dataValidation showInputMessage="1" showErrorMessage="1" sqref="H7"/>
    <dataValidation type="custom" allowBlank="1" showInputMessage="1" showErrorMessage="1" error="Le 1er appel de fonds ne peut dépasser  90% du disponible" sqref="I15 I7 I9 I11 I13">
      <formula1>I7&lt;=F7*0.9</formula1>
    </dataValidation>
    <dataValidation type="custom" allowBlank="1" showInputMessage="1" showErrorMessage="1" error="Le total appelé est supérieur au disponible" sqref="I16 I8 I10 I12 I14">
      <formula1>J7&lt;=F7</formula1>
    </dataValidation>
  </dataValidations>
  <printOptions horizontalCentered="1" verticalCentered="1"/>
  <pageMargins left="0.70866141732283472" right="0.51181102362204722" top="0.74803149606299213" bottom="0.74803149606299213" header="0.31496062992125984" footer="0.31496062992125984"/>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0" id="{A5A97AB1-2E28-48C3-A368-4560A1290521}">
            <xm:f>'f:\APPS\COOP\AppsLentz\Statistiques\Questionnaires (non DAC)\[Tableaux de bord AC au 09 10 2013 (Enregistré automatiquement).xlsx]SNPC'!#REF!&gt;='f:\APPS\COOP\AppsLentz\Statistiques\Questionnaires (non DAC)\[Tableaux de bord AC au 09 10 2013 (Enregistré automatiquement).xlsx]SNPC'!#REF!</xm:f>
            <x14:dxf>
              <fill>
                <patternFill>
                  <bgColor theme="0" tint="-0.14996795556505021"/>
                </patternFill>
              </fill>
            </x14:dxf>
          </x14:cfRule>
          <xm:sqref>K7:L7 K9:L9 K11:L11 K13:L13 K15:L15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70C0"/>
    <pageSetUpPr fitToPage="1"/>
  </sheetPr>
  <dimension ref="A1:X70"/>
  <sheetViews>
    <sheetView showZeros="0" zoomScale="60" zoomScaleNormal="60" workbookViewId="0">
      <pane xSplit="2" ySplit="10" topLeftCell="C21" activePane="bottomRight" state="frozen"/>
      <selection activeCell="B27" sqref="B27"/>
      <selection pane="topRight" activeCell="B27" sqref="B27"/>
      <selection pane="bottomLeft" activeCell="B27" sqref="B27"/>
      <selection pane="bottomRight" activeCell="B68" sqref="B68"/>
    </sheetView>
  </sheetViews>
  <sheetFormatPr baseColWidth="10" defaultColWidth="9.140625" defaultRowHeight="15.75" x14ac:dyDescent="0.2"/>
  <cols>
    <col min="1" max="1" width="9.140625" style="37"/>
    <col min="2" max="2" width="74" style="37" customWidth="1"/>
    <col min="3" max="3" width="11.7109375" style="37" hidden="1" customWidth="1"/>
    <col min="4" max="4" width="27.7109375" style="37" hidden="1" customWidth="1"/>
    <col min="5" max="5" width="11.5703125" style="48" hidden="1" customWidth="1"/>
    <col min="6" max="6" width="6.85546875" style="37" hidden="1" customWidth="1"/>
    <col min="7" max="7" width="18.7109375" style="37" customWidth="1"/>
    <col min="8" max="8" width="17.85546875" style="37" customWidth="1"/>
    <col min="9" max="9" width="18.7109375" style="37" customWidth="1"/>
    <col min="10" max="10" width="23.7109375" style="37" customWidth="1"/>
    <col min="11" max="11" width="21" style="48" customWidth="1"/>
    <col min="12" max="12" width="26.28515625" style="48" customWidth="1"/>
    <col min="13" max="13" width="22" style="48" customWidth="1"/>
    <col min="14" max="14" width="19.7109375" style="48" customWidth="1"/>
    <col min="15" max="16384" width="9.140625" style="37"/>
  </cols>
  <sheetData>
    <row r="1" spans="1:24" ht="28.15" customHeight="1" x14ac:dyDescent="0.2">
      <c r="A1" s="463" t="str">
        <f>CONCATENATE("Rapport annuel 20",'Tableau demande'!E2,'Tableau demande'!F2," : ",'Tableau demande'!B2," : AC 20",'Tableau demande'!F2," - 20",'Tableau demande'!I2)</f>
        <v>Rapport annuel 20 :  : AC 20 - 20</v>
      </c>
      <c r="B1" s="463"/>
      <c r="D1" s="36"/>
      <c r="E1" s="39"/>
      <c r="F1" s="36"/>
      <c r="G1" s="36"/>
      <c r="H1" s="36"/>
      <c r="I1" s="294"/>
      <c r="J1" s="116"/>
    </row>
    <row r="2" spans="1:24" ht="20.45" customHeight="1" x14ac:dyDescent="0.2">
      <c r="A2" s="463"/>
      <c r="B2" s="463"/>
    </row>
    <row r="3" spans="1:24" ht="6" customHeight="1" x14ac:dyDescent="0.2">
      <c r="A3" s="49"/>
      <c r="B3" s="49"/>
    </row>
    <row r="4" spans="1:24" ht="6" customHeight="1" x14ac:dyDescent="0.2">
      <c r="A4" s="49"/>
      <c r="B4" s="49"/>
    </row>
    <row r="5" spans="1:24" ht="6" customHeight="1" x14ac:dyDescent="0.2">
      <c r="A5" s="49"/>
      <c r="B5" s="49"/>
    </row>
    <row r="6" spans="1:24" ht="6" customHeight="1" x14ac:dyDescent="0.2">
      <c r="A6" s="49"/>
      <c r="B6" s="49"/>
    </row>
    <row r="7" spans="1:24" x14ac:dyDescent="0.2">
      <c r="E7" s="1"/>
      <c r="F7" s="50"/>
    </row>
    <row r="8" spans="1:24" ht="16.5" thickBot="1" x14ac:dyDescent="0.25">
      <c r="B8" s="38"/>
    </row>
    <row r="9" spans="1:24" s="38" customFormat="1" ht="32.25" thickBot="1" x14ac:dyDescent="0.25">
      <c r="A9" s="10" t="s">
        <v>626</v>
      </c>
      <c r="B9" s="11" t="s">
        <v>627</v>
      </c>
      <c r="C9" s="10" t="s">
        <v>4</v>
      </c>
      <c r="D9" s="14" t="s">
        <v>0</v>
      </c>
      <c r="E9" s="15" t="s">
        <v>2</v>
      </c>
      <c r="F9" s="16" t="s">
        <v>1</v>
      </c>
      <c r="G9" s="460" t="str">
        <f>CONCATENATE("Ventilation 20",'Tableau demande'!$F$2)</f>
        <v>Ventilation 20</v>
      </c>
      <c r="H9" s="461"/>
      <c r="I9" s="461"/>
      <c r="J9" s="462"/>
      <c r="K9" s="470" t="str">
        <f>CONCATENATE("Enveloppe totale appelée en 20",'Tableau demande'!$F$2)</f>
        <v>Enveloppe totale appelée en 20</v>
      </c>
      <c r="L9" s="471" t="str">
        <f>CONCATENATE("Enveloppe totale appelée en 20",'Tableau demande'!$F$2)</f>
        <v>Enveloppe totale appelée en 20</v>
      </c>
      <c r="M9" s="146">
        <f>'Appels de fonds'!J7</f>
        <v>0</v>
      </c>
      <c r="N9" s="127"/>
    </row>
    <row r="10" spans="1:24" s="38" customFormat="1" ht="68.25" customHeight="1" thickBot="1" x14ac:dyDescent="0.25">
      <c r="A10" s="20"/>
      <c r="B10" s="21"/>
      <c r="C10" s="22"/>
      <c r="D10" s="23"/>
      <c r="E10" s="24"/>
      <c r="F10" s="25"/>
      <c r="G10" s="22" t="s">
        <v>632</v>
      </c>
      <c r="H10" s="82" t="s">
        <v>633</v>
      </c>
      <c r="I10" s="82" t="s">
        <v>650</v>
      </c>
      <c r="J10" s="83" t="s">
        <v>652</v>
      </c>
      <c r="K10" s="103" t="str">
        <f>CONCATENATE("Transféré vers le terrain en 20",'Tableau demande'!F2)</f>
        <v>Transféré vers le terrain en 20</v>
      </c>
      <c r="L10" s="104" t="s">
        <v>703</v>
      </c>
      <c r="M10" s="105" t="str">
        <f>CONCATENATE("Dépensé sur le terrain en 20",'Tableau demande'!F2)</f>
        <v>Dépensé sur le terrain en 20</v>
      </c>
      <c r="N10" s="348" t="s">
        <v>681</v>
      </c>
    </row>
    <row r="11" spans="1:24" x14ac:dyDescent="0.2">
      <c r="A11" s="282"/>
      <c r="B11" s="283"/>
      <c r="C11" s="284"/>
      <c r="D11" s="285"/>
      <c r="E11" s="286"/>
      <c r="F11" s="287"/>
      <c r="G11" s="288"/>
      <c r="H11" s="289"/>
      <c r="I11" s="289"/>
      <c r="J11" s="289"/>
      <c r="K11" s="51">
        <v>0</v>
      </c>
      <c r="L11" s="467"/>
      <c r="M11" s="290"/>
      <c r="N11" s="253"/>
    </row>
    <row r="12" spans="1:24" x14ac:dyDescent="0.2">
      <c r="A12" s="19">
        <f>'Tableau demande'!$A12</f>
        <v>0</v>
      </c>
      <c r="B12" s="13">
        <f>'Tableau demande'!$B12</f>
        <v>0</v>
      </c>
      <c r="C12" s="17">
        <f>'Tableau demande'!$C12</f>
        <v>0</v>
      </c>
      <c r="D12" s="9" t="str">
        <f>'Tableau demande'!$D12</f>
        <v/>
      </c>
      <c r="E12" s="8">
        <f>'Tableau demande'!$E12</f>
        <v>0</v>
      </c>
      <c r="F12" s="18" t="str">
        <f>'Tableau demande'!$F12</f>
        <v/>
      </c>
      <c r="G12" s="30">
        <f t="shared" ref="G12:G40" si="0">H12+I12+J12</f>
        <v>0</v>
      </c>
      <c r="H12" s="26">
        <f>'Tableau demande'!W12</f>
        <v>0</v>
      </c>
      <c r="I12" s="26">
        <f>'Tableau demande'!X12</f>
        <v>0</v>
      </c>
      <c r="J12" s="26">
        <f>'Tableau demande'!Y12</f>
        <v>0</v>
      </c>
      <c r="K12" s="52"/>
      <c r="L12" s="468"/>
      <c r="M12" s="122"/>
      <c r="N12" s="124">
        <f t="shared" ref="N12:N60" si="1">K12+J12-M12</f>
        <v>0</v>
      </c>
    </row>
    <row r="13" spans="1:24" x14ac:dyDescent="0.2">
      <c r="A13" s="19">
        <f>'Tableau demande'!$A13</f>
        <v>0</v>
      </c>
      <c r="B13" s="13">
        <f>'Tableau demande'!$B13</f>
        <v>0</v>
      </c>
      <c r="C13" s="17">
        <f>'Tableau demande'!$C13</f>
        <v>0</v>
      </c>
      <c r="D13" s="9" t="str">
        <f>'Tableau demande'!$D13</f>
        <v/>
      </c>
      <c r="E13" s="8">
        <f>'Tableau demande'!$E13</f>
        <v>0</v>
      </c>
      <c r="F13" s="18" t="str">
        <f>'Tableau demande'!$F13</f>
        <v/>
      </c>
      <c r="G13" s="30">
        <f t="shared" si="0"/>
        <v>0</v>
      </c>
      <c r="H13" s="26">
        <f>'Tableau demande'!W13</f>
        <v>0</v>
      </c>
      <c r="I13" s="26">
        <f>'Tableau demande'!X13</f>
        <v>0</v>
      </c>
      <c r="J13" s="26">
        <f>'Tableau demande'!Y13</f>
        <v>0</v>
      </c>
      <c r="K13" s="52"/>
      <c r="L13" s="468"/>
      <c r="M13" s="122"/>
      <c r="N13" s="124">
        <f t="shared" si="1"/>
        <v>0</v>
      </c>
      <c r="T13" s="40"/>
      <c r="U13" s="40"/>
      <c r="V13" s="40"/>
      <c r="W13" s="40"/>
      <c r="X13" s="40"/>
    </row>
    <row r="14" spans="1:24" x14ac:dyDescent="0.2">
      <c r="A14" s="19">
        <f>'Tableau demande'!$A14</f>
        <v>0</v>
      </c>
      <c r="B14" s="13">
        <f>'Tableau demande'!$B14</f>
        <v>0</v>
      </c>
      <c r="C14" s="17">
        <f>'Tableau demande'!$C14</f>
        <v>0</v>
      </c>
      <c r="D14" s="9" t="str">
        <f>'Tableau demande'!$D14</f>
        <v/>
      </c>
      <c r="E14" s="8">
        <f>'Tableau demande'!$E14</f>
        <v>0</v>
      </c>
      <c r="F14" s="18">
        <f>'Tableau demande'!$F14</f>
        <v>0</v>
      </c>
      <c r="G14" s="30">
        <f t="shared" si="0"/>
        <v>0</v>
      </c>
      <c r="H14" s="26">
        <f>'Tableau demande'!W14</f>
        <v>0</v>
      </c>
      <c r="I14" s="26">
        <f>'Tableau demande'!X14</f>
        <v>0</v>
      </c>
      <c r="J14" s="26">
        <f>'Tableau demande'!Y14</f>
        <v>0</v>
      </c>
      <c r="K14" s="52"/>
      <c r="L14" s="468"/>
      <c r="M14" s="122"/>
      <c r="N14" s="124">
        <f t="shared" si="1"/>
        <v>0</v>
      </c>
      <c r="R14" s="50"/>
      <c r="S14" s="53"/>
      <c r="T14" s="2"/>
      <c r="U14" s="1"/>
      <c r="V14" s="41"/>
      <c r="W14" s="2"/>
      <c r="X14" s="40"/>
    </row>
    <row r="15" spans="1:24" x14ac:dyDescent="0.2">
      <c r="A15" s="19">
        <f>'Tableau demande'!$A15</f>
        <v>0</v>
      </c>
      <c r="B15" s="13">
        <f>'Tableau demande'!$B15</f>
        <v>0</v>
      </c>
      <c r="C15" s="17">
        <f>'Tableau demande'!$C15</f>
        <v>0</v>
      </c>
      <c r="D15" s="9" t="str">
        <f>'Tableau demande'!$D15</f>
        <v/>
      </c>
      <c r="E15" s="8">
        <f>'Tableau demande'!$E15</f>
        <v>0</v>
      </c>
      <c r="F15" s="18" t="str">
        <f>'Tableau demande'!$F15</f>
        <v/>
      </c>
      <c r="G15" s="30">
        <f t="shared" si="0"/>
        <v>0</v>
      </c>
      <c r="H15" s="26">
        <f>'Tableau demande'!W15</f>
        <v>0</v>
      </c>
      <c r="I15" s="26">
        <f>'Tableau demande'!X15</f>
        <v>0</v>
      </c>
      <c r="J15" s="26">
        <f>'Tableau demande'!Y15</f>
        <v>0</v>
      </c>
      <c r="K15" s="52"/>
      <c r="L15" s="468"/>
      <c r="M15" s="122"/>
      <c r="N15" s="124">
        <f t="shared" si="1"/>
        <v>0</v>
      </c>
    </row>
    <row r="16" spans="1:24" x14ac:dyDescent="0.2">
      <c r="A16" s="12">
        <f>'Tableau demande'!$A16</f>
        <v>0</v>
      </c>
      <c r="B16" s="13">
        <f>'Tableau demande'!$B16</f>
        <v>0</v>
      </c>
      <c r="C16" s="17">
        <f>'Tableau demande'!$C16</f>
        <v>0</v>
      </c>
      <c r="D16" s="9" t="str">
        <f>'Tableau demande'!$D16</f>
        <v/>
      </c>
      <c r="E16" s="8">
        <f>'Tableau demande'!$E16</f>
        <v>0</v>
      </c>
      <c r="F16" s="18" t="str">
        <f>'Tableau demande'!$F16</f>
        <v/>
      </c>
      <c r="G16" s="30">
        <f t="shared" si="0"/>
        <v>0</v>
      </c>
      <c r="H16" s="26">
        <f>'Tableau demande'!W16</f>
        <v>0</v>
      </c>
      <c r="I16" s="26">
        <f>'Tableau demande'!X16</f>
        <v>0</v>
      </c>
      <c r="J16" s="26">
        <f>'Tableau demande'!Y16</f>
        <v>0</v>
      </c>
      <c r="K16" s="52"/>
      <c r="L16" s="468"/>
      <c r="M16" s="122"/>
      <c r="N16" s="124">
        <f t="shared" si="1"/>
        <v>0</v>
      </c>
    </row>
    <row r="17" spans="1:14" x14ac:dyDescent="0.2">
      <c r="A17" s="12">
        <f>'Tableau demande'!$A17</f>
        <v>0</v>
      </c>
      <c r="B17" s="13">
        <f>'Tableau demande'!$B17</f>
        <v>0</v>
      </c>
      <c r="C17" s="17">
        <f>'Tableau demande'!$C17</f>
        <v>0</v>
      </c>
      <c r="D17" s="9" t="str">
        <f>'Tableau demande'!$D17</f>
        <v/>
      </c>
      <c r="E17" s="8">
        <f>'Tableau demande'!$E17</f>
        <v>0</v>
      </c>
      <c r="F17" s="18" t="str">
        <f>'Tableau demande'!$F17</f>
        <v/>
      </c>
      <c r="G17" s="30">
        <f t="shared" si="0"/>
        <v>0</v>
      </c>
      <c r="H17" s="26">
        <f>'Tableau demande'!W17</f>
        <v>0</v>
      </c>
      <c r="I17" s="26">
        <f>'Tableau demande'!X17</f>
        <v>0</v>
      </c>
      <c r="J17" s="26">
        <f>'Tableau demande'!Y17</f>
        <v>0</v>
      </c>
      <c r="K17" s="52"/>
      <c r="L17" s="468"/>
      <c r="M17" s="122"/>
      <c r="N17" s="124">
        <f t="shared" si="1"/>
        <v>0</v>
      </c>
    </row>
    <row r="18" spans="1:14" x14ac:dyDescent="0.2">
      <c r="A18" s="12">
        <f>'Tableau demande'!$A18</f>
        <v>0</v>
      </c>
      <c r="B18" s="13">
        <f>'Tableau demande'!$B18</f>
        <v>0</v>
      </c>
      <c r="C18" s="17">
        <f>'Tableau demande'!$C18</f>
        <v>0</v>
      </c>
      <c r="D18" s="9" t="str">
        <f>'Tableau demande'!$D18</f>
        <v/>
      </c>
      <c r="E18" s="8">
        <f>'Tableau demande'!$E18</f>
        <v>0</v>
      </c>
      <c r="F18" s="18" t="str">
        <f>'Tableau demande'!$F18</f>
        <v/>
      </c>
      <c r="G18" s="30">
        <f t="shared" si="0"/>
        <v>0</v>
      </c>
      <c r="H18" s="26">
        <f>'Tableau demande'!W18</f>
        <v>0</v>
      </c>
      <c r="I18" s="26">
        <f>'Tableau demande'!X18</f>
        <v>0</v>
      </c>
      <c r="J18" s="26">
        <f>'Tableau demande'!Y18</f>
        <v>0</v>
      </c>
      <c r="K18" s="52"/>
      <c r="L18" s="468"/>
      <c r="M18" s="122"/>
      <c r="N18" s="124">
        <f t="shared" si="1"/>
        <v>0</v>
      </c>
    </row>
    <row r="19" spans="1:14" x14ac:dyDescent="0.2">
      <c r="A19" s="12">
        <f>'Tableau demande'!$A19</f>
        <v>0</v>
      </c>
      <c r="B19" s="13">
        <f>'Tableau demande'!$B19</f>
        <v>0</v>
      </c>
      <c r="C19" s="17">
        <f>'Tableau demande'!$C19</f>
        <v>0</v>
      </c>
      <c r="D19" s="9" t="str">
        <f>'Tableau demande'!$D19</f>
        <v/>
      </c>
      <c r="E19" s="8">
        <f>'Tableau demande'!$E19</f>
        <v>0</v>
      </c>
      <c r="F19" s="18" t="str">
        <f>'Tableau demande'!$F19</f>
        <v/>
      </c>
      <c r="G19" s="30">
        <f t="shared" si="0"/>
        <v>0</v>
      </c>
      <c r="H19" s="26">
        <f>'Tableau demande'!W19</f>
        <v>0</v>
      </c>
      <c r="I19" s="26">
        <f>'Tableau demande'!X19</f>
        <v>0</v>
      </c>
      <c r="J19" s="26">
        <f>'Tableau demande'!Y19</f>
        <v>0</v>
      </c>
      <c r="K19" s="52"/>
      <c r="L19" s="468"/>
      <c r="M19" s="122"/>
      <c r="N19" s="124">
        <f t="shared" si="1"/>
        <v>0</v>
      </c>
    </row>
    <row r="20" spans="1:14" x14ac:dyDescent="0.2">
      <c r="A20" s="12">
        <f>'Tableau demande'!$A20</f>
        <v>0</v>
      </c>
      <c r="B20" s="13">
        <f>'Tableau demande'!$B20</f>
        <v>0</v>
      </c>
      <c r="C20" s="17">
        <f>'Tableau demande'!$C20</f>
        <v>0</v>
      </c>
      <c r="D20" s="9" t="str">
        <f>'Tableau demande'!$D20</f>
        <v/>
      </c>
      <c r="E20" s="8">
        <f>'Tableau demande'!$E20</f>
        <v>0</v>
      </c>
      <c r="F20" s="18" t="str">
        <f>'Tableau demande'!$F20</f>
        <v/>
      </c>
      <c r="G20" s="30">
        <f t="shared" si="0"/>
        <v>0</v>
      </c>
      <c r="H20" s="26">
        <f>'Tableau demande'!W20</f>
        <v>0</v>
      </c>
      <c r="I20" s="26">
        <f>'Tableau demande'!X20</f>
        <v>0</v>
      </c>
      <c r="J20" s="26">
        <f>'Tableau demande'!Y20</f>
        <v>0</v>
      </c>
      <c r="K20" s="52"/>
      <c r="L20" s="468"/>
      <c r="M20" s="122"/>
      <c r="N20" s="124">
        <f t="shared" si="1"/>
        <v>0</v>
      </c>
    </row>
    <row r="21" spans="1:14" x14ac:dyDescent="0.2">
      <c r="A21" s="12">
        <f>'Tableau demande'!$A21</f>
        <v>0</v>
      </c>
      <c r="B21" s="13">
        <f>'Tableau demande'!$B21</f>
        <v>0</v>
      </c>
      <c r="C21" s="17">
        <f>'Tableau demande'!$C21</f>
        <v>0</v>
      </c>
      <c r="D21" s="9" t="str">
        <f>'Tableau demande'!$D21</f>
        <v/>
      </c>
      <c r="E21" s="8">
        <f>'Tableau demande'!$E21</f>
        <v>0</v>
      </c>
      <c r="F21" s="18" t="str">
        <f>'Tableau demande'!$F21</f>
        <v/>
      </c>
      <c r="G21" s="30">
        <f t="shared" si="0"/>
        <v>0</v>
      </c>
      <c r="H21" s="26">
        <f>'Tableau demande'!W21</f>
        <v>0</v>
      </c>
      <c r="I21" s="26">
        <f>'Tableau demande'!X21</f>
        <v>0</v>
      </c>
      <c r="J21" s="26">
        <f>'Tableau demande'!Y21</f>
        <v>0</v>
      </c>
      <c r="K21" s="52"/>
      <c r="L21" s="468"/>
      <c r="M21" s="122"/>
      <c r="N21" s="124">
        <f t="shared" si="1"/>
        <v>0</v>
      </c>
    </row>
    <row r="22" spans="1:14" x14ac:dyDescent="0.2">
      <c r="A22" s="12">
        <f>'Tableau demande'!$A22</f>
        <v>0</v>
      </c>
      <c r="B22" s="13">
        <f>'Tableau demande'!$B22</f>
        <v>0</v>
      </c>
      <c r="C22" s="17">
        <f>'Tableau demande'!$C22</f>
        <v>0</v>
      </c>
      <c r="D22" s="9" t="str">
        <f>'Tableau demande'!$D22</f>
        <v/>
      </c>
      <c r="E22" s="8">
        <f>'Tableau demande'!$E22</f>
        <v>0</v>
      </c>
      <c r="F22" s="18" t="str">
        <f>'Tableau demande'!$F22</f>
        <v/>
      </c>
      <c r="G22" s="30">
        <f t="shared" si="0"/>
        <v>0</v>
      </c>
      <c r="H22" s="26">
        <f>'Tableau demande'!W22</f>
        <v>0</v>
      </c>
      <c r="I22" s="26">
        <f>'Tableau demande'!X22</f>
        <v>0</v>
      </c>
      <c r="J22" s="26">
        <f>'Tableau demande'!Y22</f>
        <v>0</v>
      </c>
      <c r="K22" s="52"/>
      <c r="L22" s="468"/>
      <c r="M22" s="122"/>
      <c r="N22" s="124">
        <f t="shared" si="1"/>
        <v>0</v>
      </c>
    </row>
    <row r="23" spans="1:14" x14ac:dyDescent="0.2">
      <c r="A23" s="12">
        <f>'Tableau demande'!$A23</f>
        <v>0</v>
      </c>
      <c r="B23" s="13">
        <f>'Tableau demande'!$B23</f>
        <v>0</v>
      </c>
      <c r="C23" s="17">
        <f>'Tableau demande'!$C23</f>
        <v>0</v>
      </c>
      <c r="D23" s="9" t="str">
        <f>'Tableau demande'!$D23</f>
        <v/>
      </c>
      <c r="E23" s="8">
        <f>'Tableau demande'!$E23</f>
        <v>0</v>
      </c>
      <c r="F23" s="18" t="str">
        <f>'Tableau demande'!$F23</f>
        <v/>
      </c>
      <c r="G23" s="30">
        <f t="shared" si="0"/>
        <v>0</v>
      </c>
      <c r="H23" s="26">
        <f>'Tableau demande'!W23</f>
        <v>0</v>
      </c>
      <c r="I23" s="26">
        <f>'Tableau demande'!X23</f>
        <v>0</v>
      </c>
      <c r="J23" s="26">
        <f>'Tableau demande'!Y23</f>
        <v>0</v>
      </c>
      <c r="K23" s="52"/>
      <c r="L23" s="468"/>
      <c r="M23" s="122"/>
      <c r="N23" s="124">
        <f t="shared" si="1"/>
        <v>0</v>
      </c>
    </row>
    <row r="24" spans="1:14" x14ac:dyDescent="0.2">
      <c r="A24" s="12">
        <f>'Tableau demande'!$A24</f>
        <v>0</v>
      </c>
      <c r="B24" s="13">
        <f>'Tableau demande'!$B24</f>
        <v>0</v>
      </c>
      <c r="C24" s="17">
        <f>'Tableau demande'!$C24</f>
        <v>0</v>
      </c>
      <c r="D24" s="9" t="str">
        <f>'Tableau demande'!$D24</f>
        <v/>
      </c>
      <c r="E24" s="8">
        <f>'Tableau demande'!$E24</f>
        <v>0</v>
      </c>
      <c r="F24" s="18" t="str">
        <f>'Tableau demande'!$F24</f>
        <v/>
      </c>
      <c r="G24" s="30">
        <f t="shared" si="0"/>
        <v>0</v>
      </c>
      <c r="H24" s="26">
        <f>'Tableau demande'!W24</f>
        <v>0</v>
      </c>
      <c r="I24" s="26">
        <f>'Tableau demande'!X24</f>
        <v>0</v>
      </c>
      <c r="J24" s="26">
        <f>'Tableau demande'!Y24</f>
        <v>0</v>
      </c>
      <c r="K24" s="52"/>
      <c r="L24" s="468"/>
      <c r="M24" s="122"/>
      <c r="N24" s="124">
        <f t="shared" si="1"/>
        <v>0</v>
      </c>
    </row>
    <row r="25" spans="1:14" x14ac:dyDescent="0.2">
      <c r="A25" s="12">
        <f>'Tableau demande'!$A25</f>
        <v>0</v>
      </c>
      <c r="B25" s="13">
        <f>'Tableau demande'!$B25</f>
        <v>0</v>
      </c>
      <c r="C25" s="17">
        <f>'Tableau demande'!$C25</f>
        <v>0</v>
      </c>
      <c r="D25" s="9" t="str">
        <f>'Tableau demande'!$D25</f>
        <v/>
      </c>
      <c r="E25" s="8">
        <f>'Tableau demande'!$E25</f>
        <v>0</v>
      </c>
      <c r="F25" s="18" t="str">
        <f>'Tableau demande'!$F25</f>
        <v/>
      </c>
      <c r="G25" s="30">
        <f t="shared" si="0"/>
        <v>0</v>
      </c>
      <c r="H25" s="26">
        <f>'Tableau demande'!W25</f>
        <v>0</v>
      </c>
      <c r="I25" s="26">
        <f>'Tableau demande'!X25</f>
        <v>0</v>
      </c>
      <c r="J25" s="26">
        <f>'Tableau demande'!Y25</f>
        <v>0</v>
      </c>
      <c r="K25" s="52"/>
      <c r="L25" s="468"/>
      <c r="M25" s="122"/>
      <c r="N25" s="124">
        <f t="shared" si="1"/>
        <v>0</v>
      </c>
    </row>
    <row r="26" spans="1:14" x14ac:dyDescent="0.2">
      <c r="A26" s="12">
        <f>'Tableau demande'!$A26</f>
        <v>0</v>
      </c>
      <c r="B26" s="13">
        <f>'Tableau demande'!$B26</f>
        <v>0</v>
      </c>
      <c r="C26" s="17">
        <f>'Tableau demande'!$C26</f>
        <v>0</v>
      </c>
      <c r="D26" s="9" t="str">
        <f>'Tableau demande'!$D26</f>
        <v/>
      </c>
      <c r="E26" s="8">
        <f>'Tableau demande'!$E26</f>
        <v>0</v>
      </c>
      <c r="F26" s="18" t="str">
        <f>'Tableau demande'!$F26</f>
        <v/>
      </c>
      <c r="G26" s="30">
        <f t="shared" si="0"/>
        <v>0</v>
      </c>
      <c r="H26" s="26">
        <f>'Tableau demande'!W26</f>
        <v>0</v>
      </c>
      <c r="I26" s="26">
        <f>'Tableau demande'!X26</f>
        <v>0</v>
      </c>
      <c r="J26" s="26">
        <f>'Tableau demande'!Y26</f>
        <v>0</v>
      </c>
      <c r="K26" s="52"/>
      <c r="L26" s="468"/>
      <c r="M26" s="122"/>
      <c r="N26" s="124">
        <f t="shared" si="1"/>
        <v>0</v>
      </c>
    </row>
    <row r="27" spans="1:14" x14ac:dyDescent="0.2">
      <c r="A27" s="12">
        <f>'Tableau demande'!$A27</f>
        <v>0</v>
      </c>
      <c r="B27" s="13">
        <f>'Tableau demande'!$B27</f>
        <v>0</v>
      </c>
      <c r="C27" s="17">
        <f>'Tableau demande'!$C27</f>
        <v>0</v>
      </c>
      <c r="D27" s="9" t="str">
        <f>'Tableau demande'!$D27</f>
        <v/>
      </c>
      <c r="E27" s="8">
        <f>'Tableau demande'!$E27</f>
        <v>0</v>
      </c>
      <c r="F27" s="18" t="str">
        <f>'Tableau demande'!$F27</f>
        <v/>
      </c>
      <c r="G27" s="30">
        <f t="shared" si="0"/>
        <v>0</v>
      </c>
      <c r="H27" s="26">
        <f>'Tableau demande'!W27</f>
        <v>0</v>
      </c>
      <c r="I27" s="26">
        <f>'Tableau demande'!X27</f>
        <v>0</v>
      </c>
      <c r="J27" s="26">
        <f>'Tableau demande'!Y27</f>
        <v>0</v>
      </c>
      <c r="K27" s="52"/>
      <c r="L27" s="468"/>
      <c r="M27" s="122"/>
      <c r="N27" s="124">
        <f t="shared" si="1"/>
        <v>0</v>
      </c>
    </row>
    <row r="28" spans="1:14" x14ac:dyDescent="0.2">
      <c r="A28" s="12">
        <f>'Tableau demande'!$A28</f>
        <v>0</v>
      </c>
      <c r="B28" s="13">
        <f>'Tableau demande'!$B28</f>
        <v>0</v>
      </c>
      <c r="C28" s="17">
        <f>'Tableau demande'!$C28</f>
        <v>0</v>
      </c>
      <c r="D28" s="9" t="str">
        <f>'Tableau demande'!$D28</f>
        <v/>
      </c>
      <c r="E28" s="8">
        <f>'Tableau demande'!$E28</f>
        <v>0</v>
      </c>
      <c r="F28" s="18" t="str">
        <f>'Tableau demande'!$F28</f>
        <v/>
      </c>
      <c r="G28" s="30">
        <f t="shared" si="0"/>
        <v>0</v>
      </c>
      <c r="H28" s="26">
        <f>'Tableau demande'!W28</f>
        <v>0</v>
      </c>
      <c r="I28" s="26">
        <f>'Tableau demande'!X28</f>
        <v>0</v>
      </c>
      <c r="J28" s="26">
        <f>'Tableau demande'!Y28</f>
        <v>0</v>
      </c>
      <c r="K28" s="52"/>
      <c r="L28" s="468"/>
      <c r="M28" s="122"/>
      <c r="N28" s="124">
        <f t="shared" si="1"/>
        <v>0</v>
      </c>
    </row>
    <row r="29" spans="1:14" x14ac:dyDescent="0.2">
      <c r="A29" s="12">
        <f>'Tableau demande'!$A29</f>
        <v>0</v>
      </c>
      <c r="B29" s="13">
        <f>'Tableau demande'!$B29</f>
        <v>0</v>
      </c>
      <c r="C29" s="17">
        <f>'Tableau demande'!$C29</f>
        <v>0</v>
      </c>
      <c r="D29" s="9" t="str">
        <f>'Tableau demande'!$D29</f>
        <v/>
      </c>
      <c r="E29" s="8">
        <f>'Tableau demande'!$E29</f>
        <v>0</v>
      </c>
      <c r="F29" s="18" t="str">
        <f>'Tableau demande'!$F29</f>
        <v/>
      </c>
      <c r="G29" s="30">
        <f t="shared" si="0"/>
        <v>0</v>
      </c>
      <c r="H29" s="26">
        <f>'Tableau demande'!W29</f>
        <v>0</v>
      </c>
      <c r="I29" s="26">
        <f>'Tableau demande'!X29</f>
        <v>0</v>
      </c>
      <c r="J29" s="26">
        <f>'Tableau demande'!Y29</f>
        <v>0</v>
      </c>
      <c r="K29" s="52"/>
      <c r="L29" s="468"/>
      <c r="M29" s="122"/>
      <c r="N29" s="124">
        <f t="shared" si="1"/>
        <v>0</v>
      </c>
    </row>
    <row r="30" spans="1:14" x14ac:dyDescent="0.2">
      <c r="A30" s="12">
        <f>'Tableau demande'!$A30</f>
        <v>0</v>
      </c>
      <c r="B30" s="13">
        <f>'Tableau demande'!$B30</f>
        <v>0</v>
      </c>
      <c r="C30" s="17">
        <f>'Tableau demande'!$C30</f>
        <v>0</v>
      </c>
      <c r="D30" s="9" t="str">
        <f>'Tableau demande'!$D30</f>
        <v/>
      </c>
      <c r="E30" s="8">
        <f>'Tableau demande'!$E30</f>
        <v>0</v>
      </c>
      <c r="F30" s="18" t="str">
        <f>'Tableau demande'!$F30</f>
        <v/>
      </c>
      <c r="G30" s="30">
        <f t="shared" si="0"/>
        <v>0</v>
      </c>
      <c r="H30" s="26">
        <f>'Tableau demande'!W30</f>
        <v>0</v>
      </c>
      <c r="I30" s="26">
        <f>'Tableau demande'!X30</f>
        <v>0</v>
      </c>
      <c r="J30" s="26">
        <f>'Tableau demande'!Y30</f>
        <v>0</v>
      </c>
      <c r="K30" s="52"/>
      <c r="L30" s="468"/>
      <c r="M30" s="122"/>
      <c r="N30" s="124">
        <f t="shared" si="1"/>
        <v>0</v>
      </c>
    </row>
    <row r="31" spans="1:14" x14ac:dyDescent="0.2">
      <c r="A31" s="12">
        <f>'Tableau demande'!$A31</f>
        <v>0</v>
      </c>
      <c r="B31" s="13">
        <f>'Tableau demande'!$B31</f>
        <v>0</v>
      </c>
      <c r="C31" s="17">
        <f>'Tableau demande'!$C31</f>
        <v>0</v>
      </c>
      <c r="D31" s="9" t="str">
        <f>'Tableau demande'!$D31</f>
        <v/>
      </c>
      <c r="E31" s="8">
        <f>'Tableau demande'!$E31</f>
        <v>0</v>
      </c>
      <c r="F31" s="18" t="str">
        <f>'Tableau demande'!$F31</f>
        <v/>
      </c>
      <c r="G31" s="30">
        <f t="shared" si="0"/>
        <v>0</v>
      </c>
      <c r="H31" s="26">
        <f>'Tableau demande'!W31</f>
        <v>0</v>
      </c>
      <c r="I31" s="26">
        <f>'Tableau demande'!X31</f>
        <v>0</v>
      </c>
      <c r="J31" s="26">
        <f>'Tableau demande'!Y31</f>
        <v>0</v>
      </c>
      <c r="K31" s="52"/>
      <c r="L31" s="468"/>
      <c r="M31" s="122"/>
      <c r="N31" s="124">
        <f t="shared" si="1"/>
        <v>0</v>
      </c>
    </row>
    <row r="32" spans="1:14" x14ac:dyDescent="0.2">
      <c r="A32" s="12">
        <f>'Tableau demande'!$A32</f>
        <v>0</v>
      </c>
      <c r="B32" s="13">
        <f>'Tableau demande'!$B32</f>
        <v>0</v>
      </c>
      <c r="C32" s="17">
        <f>'Tableau demande'!$C32</f>
        <v>0</v>
      </c>
      <c r="D32" s="9" t="str">
        <f>'Tableau demande'!$D32</f>
        <v/>
      </c>
      <c r="E32" s="8">
        <f>'Tableau demande'!$E32</f>
        <v>0</v>
      </c>
      <c r="F32" s="18" t="str">
        <f>'Tableau demande'!$F32</f>
        <v/>
      </c>
      <c r="G32" s="30">
        <f t="shared" si="0"/>
        <v>0</v>
      </c>
      <c r="H32" s="26">
        <f>'Tableau demande'!W32</f>
        <v>0</v>
      </c>
      <c r="I32" s="26">
        <f>'Tableau demande'!X32</f>
        <v>0</v>
      </c>
      <c r="J32" s="26">
        <f>'Tableau demande'!Y32</f>
        <v>0</v>
      </c>
      <c r="K32" s="52"/>
      <c r="L32" s="468"/>
      <c r="M32" s="122"/>
      <c r="N32" s="124">
        <f t="shared" si="1"/>
        <v>0</v>
      </c>
    </row>
    <row r="33" spans="1:14" x14ac:dyDescent="0.2">
      <c r="A33" s="12">
        <f>'Tableau demande'!$A33</f>
        <v>0</v>
      </c>
      <c r="B33" s="13">
        <f>'Tableau demande'!$B33</f>
        <v>0</v>
      </c>
      <c r="C33" s="17">
        <f>'Tableau demande'!$C33</f>
        <v>0</v>
      </c>
      <c r="D33" s="9" t="str">
        <f>'Tableau demande'!$D33</f>
        <v/>
      </c>
      <c r="E33" s="8">
        <f>'Tableau demande'!$E33</f>
        <v>0</v>
      </c>
      <c r="F33" s="18" t="str">
        <f>'Tableau demande'!$F33</f>
        <v/>
      </c>
      <c r="G33" s="30">
        <f t="shared" si="0"/>
        <v>0</v>
      </c>
      <c r="H33" s="26">
        <f>'Tableau demande'!W33</f>
        <v>0</v>
      </c>
      <c r="I33" s="26">
        <f>'Tableau demande'!X33</f>
        <v>0</v>
      </c>
      <c r="J33" s="26">
        <f>'Tableau demande'!Y33</f>
        <v>0</v>
      </c>
      <c r="K33" s="52"/>
      <c r="L33" s="468"/>
      <c r="M33" s="122"/>
      <c r="N33" s="124">
        <f t="shared" si="1"/>
        <v>0</v>
      </c>
    </row>
    <row r="34" spans="1:14" x14ac:dyDescent="0.2">
      <c r="A34" s="12">
        <f>'Tableau demande'!$A34</f>
        <v>0</v>
      </c>
      <c r="B34" s="13">
        <f>'Tableau demande'!$B34</f>
        <v>0</v>
      </c>
      <c r="C34" s="17">
        <f>'Tableau demande'!$C34</f>
        <v>0</v>
      </c>
      <c r="D34" s="9" t="str">
        <f>'Tableau demande'!$D34</f>
        <v/>
      </c>
      <c r="E34" s="8">
        <f>'Tableau demande'!$E34</f>
        <v>0</v>
      </c>
      <c r="F34" s="18" t="str">
        <f>'Tableau demande'!$F34</f>
        <v/>
      </c>
      <c r="G34" s="30">
        <f t="shared" si="0"/>
        <v>0</v>
      </c>
      <c r="H34" s="26">
        <f>'Tableau demande'!W34</f>
        <v>0</v>
      </c>
      <c r="I34" s="26">
        <f>'Tableau demande'!X34</f>
        <v>0</v>
      </c>
      <c r="J34" s="26">
        <f>'Tableau demande'!Y34</f>
        <v>0</v>
      </c>
      <c r="K34" s="52"/>
      <c r="L34" s="468"/>
      <c r="M34" s="122"/>
      <c r="N34" s="124">
        <f t="shared" si="1"/>
        <v>0</v>
      </c>
    </row>
    <row r="35" spans="1:14" x14ac:dyDescent="0.2">
      <c r="A35" s="12">
        <f>'Tableau demande'!$A35</f>
        <v>0</v>
      </c>
      <c r="B35" s="13">
        <f>'Tableau demande'!$B35</f>
        <v>0</v>
      </c>
      <c r="C35" s="17">
        <f>'Tableau demande'!$C35</f>
        <v>0</v>
      </c>
      <c r="D35" s="9" t="str">
        <f>'Tableau demande'!$D35</f>
        <v/>
      </c>
      <c r="E35" s="8">
        <f>'Tableau demande'!$E35</f>
        <v>0</v>
      </c>
      <c r="F35" s="18" t="str">
        <f>'Tableau demande'!$F35</f>
        <v/>
      </c>
      <c r="G35" s="30">
        <f t="shared" si="0"/>
        <v>0</v>
      </c>
      <c r="H35" s="26">
        <f>'Tableau demande'!W35</f>
        <v>0</v>
      </c>
      <c r="I35" s="26">
        <f>'Tableau demande'!X35</f>
        <v>0</v>
      </c>
      <c r="J35" s="26">
        <f>'Tableau demande'!Y35</f>
        <v>0</v>
      </c>
      <c r="K35" s="52"/>
      <c r="L35" s="468"/>
      <c r="M35" s="122"/>
      <c r="N35" s="124">
        <f t="shared" si="1"/>
        <v>0</v>
      </c>
    </row>
    <row r="36" spans="1:14" x14ac:dyDescent="0.2">
      <c r="A36" s="12">
        <f>'Tableau demande'!$A36</f>
        <v>0</v>
      </c>
      <c r="B36" s="13">
        <f>'Tableau demande'!$B36</f>
        <v>0</v>
      </c>
      <c r="C36" s="17">
        <f>'Tableau demande'!$C36</f>
        <v>0</v>
      </c>
      <c r="D36" s="9" t="str">
        <f>'Tableau demande'!$D36</f>
        <v/>
      </c>
      <c r="E36" s="8">
        <f>'Tableau demande'!$E36</f>
        <v>0</v>
      </c>
      <c r="F36" s="18" t="str">
        <f>'Tableau demande'!$F36</f>
        <v/>
      </c>
      <c r="G36" s="30">
        <f t="shared" si="0"/>
        <v>0</v>
      </c>
      <c r="H36" s="26">
        <f>'Tableau demande'!W36</f>
        <v>0</v>
      </c>
      <c r="I36" s="26">
        <f>'Tableau demande'!X36</f>
        <v>0</v>
      </c>
      <c r="J36" s="26">
        <f>'Tableau demande'!Y36</f>
        <v>0</v>
      </c>
      <c r="K36" s="52"/>
      <c r="L36" s="468"/>
      <c r="M36" s="122"/>
      <c r="N36" s="124">
        <f t="shared" si="1"/>
        <v>0</v>
      </c>
    </row>
    <row r="37" spans="1:14" x14ac:dyDescent="0.2">
      <c r="A37" s="12">
        <f>'Tableau demande'!$A37</f>
        <v>0</v>
      </c>
      <c r="B37" s="13">
        <f>'Tableau demande'!$B37</f>
        <v>0</v>
      </c>
      <c r="C37" s="17">
        <f>'Tableau demande'!$C37</f>
        <v>0</v>
      </c>
      <c r="D37" s="9" t="str">
        <f>'Tableau demande'!$D37</f>
        <v/>
      </c>
      <c r="E37" s="8">
        <f>'Tableau demande'!$E37</f>
        <v>0</v>
      </c>
      <c r="F37" s="18" t="str">
        <f>'Tableau demande'!$F37</f>
        <v/>
      </c>
      <c r="G37" s="30">
        <f t="shared" si="0"/>
        <v>0</v>
      </c>
      <c r="H37" s="26">
        <f>'Tableau demande'!W37</f>
        <v>0</v>
      </c>
      <c r="I37" s="26">
        <f>'Tableau demande'!X37</f>
        <v>0</v>
      </c>
      <c r="J37" s="26">
        <f>'Tableau demande'!Y37</f>
        <v>0</v>
      </c>
      <c r="K37" s="52"/>
      <c r="L37" s="468"/>
      <c r="M37" s="122"/>
      <c r="N37" s="124">
        <f t="shared" si="1"/>
        <v>0</v>
      </c>
    </row>
    <row r="38" spans="1:14" x14ac:dyDescent="0.2">
      <c r="A38" s="12">
        <f>'Tableau demande'!$A38</f>
        <v>0</v>
      </c>
      <c r="B38" s="13">
        <f>'Tableau demande'!$B38</f>
        <v>0</v>
      </c>
      <c r="C38" s="17">
        <f>'Tableau demande'!$C38</f>
        <v>0</v>
      </c>
      <c r="D38" s="9" t="str">
        <f>'Tableau demande'!$D38</f>
        <v/>
      </c>
      <c r="E38" s="8">
        <f>'Tableau demande'!$E38</f>
        <v>0</v>
      </c>
      <c r="F38" s="18" t="str">
        <f>'Tableau demande'!$F38</f>
        <v/>
      </c>
      <c r="G38" s="30">
        <f t="shared" si="0"/>
        <v>0</v>
      </c>
      <c r="H38" s="26">
        <f>'Tableau demande'!W38</f>
        <v>0</v>
      </c>
      <c r="I38" s="26">
        <f>'Tableau demande'!X38</f>
        <v>0</v>
      </c>
      <c r="J38" s="26">
        <f>'Tableau demande'!Y38</f>
        <v>0</v>
      </c>
      <c r="K38" s="52"/>
      <c r="L38" s="468"/>
      <c r="M38" s="122"/>
      <c r="N38" s="124">
        <f t="shared" si="1"/>
        <v>0</v>
      </c>
    </row>
    <row r="39" spans="1:14" x14ac:dyDescent="0.2">
      <c r="A39" s="12">
        <f>'Tableau demande'!$A39</f>
        <v>0</v>
      </c>
      <c r="B39" s="13">
        <f>'Tableau demande'!$B39</f>
        <v>0</v>
      </c>
      <c r="C39" s="17">
        <f>'Tableau demande'!$C39</f>
        <v>0</v>
      </c>
      <c r="D39" s="9" t="str">
        <f>'Tableau demande'!$D39</f>
        <v/>
      </c>
      <c r="E39" s="8">
        <f>'Tableau demande'!$E39</f>
        <v>0</v>
      </c>
      <c r="F39" s="18" t="str">
        <f>'Tableau demande'!$F39</f>
        <v/>
      </c>
      <c r="G39" s="30">
        <f t="shared" si="0"/>
        <v>0</v>
      </c>
      <c r="H39" s="26">
        <f>'Tableau demande'!W39</f>
        <v>0</v>
      </c>
      <c r="I39" s="26">
        <f>'Tableau demande'!X39</f>
        <v>0</v>
      </c>
      <c r="J39" s="26">
        <f>'Tableau demande'!Y39</f>
        <v>0</v>
      </c>
      <c r="K39" s="52"/>
      <c r="L39" s="468"/>
      <c r="M39" s="122"/>
      <c r="N39" s="124">
        <f t="shared" si="1"/>
        <v>0</v>
      </c>
    </row>
    <row r="40" spans="1:14" x14ac:dyDescent="0.2">
      <c r="A40" s="12">
        <f>'Tableau demande'!$A40</f>
        <v>0</v>
      </c>
      <c r="B40" s="13">
        <f>'Tableau demande'!$B40</f>
        <v>0</v>
      </c>
      <c r="C40" s="17">
        <f>'Tableau demande'!$C40</f>
        <v>0</v>
      </c>
      <c r="D40" s="9" t="str">
        <f>'Tableau demande'!$D40</f>
        <v/>
      </c>
      <c r="E40" s="8">
        <f>'Tableau demande'!$E40</f>
        <v>0</v>
      </c>
      <c r="F40" s="18" t="str">
        <f>'Tableau demande'!$F40</f>
        <v/>
      </c>
      <c r="G40" s="30">
        <f t="shared" si="0"/>
        <v>0</v>
      </c>
      <c r="H40" s="26">
        <f>'Tableau demande'!W40</f>
        <v>0</v>
      </c>
      <c r="I40" s="26">
        <f>'Tableau demande'!X40</f>
        <v>0</v>
      </c>
      <c r="J40" s="26">
        <f>'Tableau demande'!Y40</f>
        <v>0</v>
      </c>
      <c r="K40" s="52"/>
      <c r="L40" s="468"/>
      <c r="M40" s="122"/>
      <c r="N40" s="124">
        <f t="shared" si="1"/>
        <v>0</v>
      </c>
    </row>
    <row r="41" spans="1:14" x14ac:dyDescent="0.2">
      <c r="A41" s="12">
        <f>'Tableau demande'!$A41</f>
        <v>0</v>
      </c>
      <c r="B41" s="13">
        <f>'Tableau demande'!$B41</f>
        <v>0</v>
      </c>
      <c r="C41" s="17">
        <f>'Tableau demande'!$C41</f>
        <v>0</v>
      </c>
      <c r="D41" s="9" t="str">
        <f>'Tableau demande'!$D41</f>
        <v/>
      </c>
      <c r="E41" s="8">
        <f>'Tableau demande'!$E41</f>
        <v>0</v>
      </c>
      <c r="F41" s="18" t="str">
        <f>'Tableau demande'!$F41</f>
        <v/>
      </c>
      <c r="G41" s="30">
        <f t="shared" ref="G41:G60" si="2">H41+I41+J41</f>
        <v>0</v>
      </c>
      <c r="H41" s="26">
        <f>'Tableau demande'!W41</f>
        <v>0</v>
      </c>
      <c r="I41" s="26">
        <f>'Tableau demande'!X41</f>
        <v>0</v>
      </c>
      <c r="J41" s="26">
        <f>'Tableau demande'!Y41</f>
        <v>0</v>
      </c>
      <c r="K41" s="52"/>
      <c r="L41" s="468"/>
      <c r="M41" s="122"/>
      <c r="N41" s="124">
        <f t="shared" ref="N41:N43" si="3">K41+J41-M41</f>
        <v>0</v>
      </c>
    </row>
    <row r="42" spans="1:14" x14ac:dyDescent="0.2">
      <c r="A42" s="12">
        <f>'Tableau demande'!$A42</f>
        <v>0</v>
      </c>
      <c r="B42" s="13">
        <f>'Tableau demande'!$B42</f>
        <v>0</v>
      </c>
      <c r="C42" s="17">
        <f>'Tableau demande'!$C42</f>
        <v>0</v>
      </c>
      <c r="D42" s="9" t="str">
        <f>'Tableau demande'!$D42</f>
        <v/>
      </c>
      <c r="E42" s="8">
        <f>'Tableau demande'!$E42</f>
        <v>0</v>
      </c>
      <c r="F42" s="18" t="str">
        <f>'Tableau demande'!$F42</f>
        <v/>
      </c>
      <c r="G42" s="30">
        <f t="shared" si="2"/>
        <v>0</v>
      </c>
      <c r="H42" s="26">
        <f>'Tableau demande'!W42</f>
        <v>0</v>
      </c>
      <c r="I42" s="26">
        <f>'Tableau demande'!X42</f>
        <v>0</v>
      </c>
      <c r="J42" s="26">
        <f>'Tableau demande'!Y42</f>
        <v>0</v>
      </c>
      <c r="K42" s="52"/>
      <c r="L42" s="468"/>
      <c r="M42" s="122"/>
      <c r="N42" s="124">
        <f t="shared" si="3"/>
        <v>0</v>
      </c>
    </row>
    <row r="43" spans="1:14" x14ac:dyDescent="0.2">
      <c r="A43" s="12">
        <f>'Tableau demande'!$A43</f>
        <v>0</v>
      </c>
      <c r="B43" s="13">
        <f>'Tableau demande'!$B43</f>
        <v>0</v>
      </c>
      <c r="C43" s="17">
        <f>'Tableau demande'!$C43</f>
        <v>0</v>
      </c>
      <c r="D43" s="9" t="str">
        <f>'Tableau demande'!$D43</f>
        <v/>
      </c>
      <c r="E43" s="8">
        <f>'Tableau demande'!$E43</f>
        <v>0</v>
      </c>
      <c r="F43" s="18" t="str">
        <f>'Tableau demande'!$F43</f>
        <v/>
      </c>
      <c r="G43" s="30">
        <f t="shared" si="2"/>
        <v>0</v>
      </c>
      <c r="H43" s="26">
        <f>'Tableau demande'!W43</f>
        <v>0</v>
      </c>
      <c r="I43" s="26">
        <f>'Tableau demande'!X43</f>
        <v>0</v>
      </c>
      <c r="J43" s="26">
        <f>'Tableau demande'!Y43</f>
        <v>0</v>
      </c>
      <c r="K43" s="52"/>
      <c r="L43" s="468"/>
      <c r="M43" s="122"/>
      <c r="N43" s="124">
        <f t="shared" si="3"/>
        <v>0</v>
      </c>
    </row>
    <row r="44" spans="1:14" x14ac:dyDescent="0.2">
      <c r="A44" s="12">
        <f>'Tableau demande'!$A44</f>
        <v>0</v>
      </c>
      <c r="B44" s="13">
        <f>'Tableau demande'!$B44</f>
        <v>0</v>
      </c>
      <c r="C44" s="17">
        <f>'Tableau demande'!$C44</f>
        <v>0</v>
      </c>
      <c r="D44" s="9" t="str">
        <f>'Tableau demande'!$D44</f>
        <v/>
      </c>
      <c r="E44" s="8">
        <f>'Tableau demande'!$E44</f>
        <v>0</v>
      </c>
      <c r="F44" s="18" t="str">
        <f>'Tableau demande'!$F44</f>
        <v/>
      </c>
      <c r="G44" s="30">
        <f t="shared" si="2"/>
        <v>0</v>
      </c>
      <c r="H44" s="26">
        <f>'Tableau demande'!W44</f>
        <v>0</v>
      </c>
      <c r="I44" s="26">
        <f>'Tableau demande'!X44</f>
        <v>0</v>
      </c>
      <c r="J44" s="26">
        <f>'Tableau demande'!Y44</f>
        <v>0</v>
      </c>
      <c r="K44" s="52"/>
      <c r="L44" s="468"/>
      <c r="M44" s="122"/>
      <c r="N44" s="124">
        <f t="shared" ref="N44:N59" si="4">K44+J44-M44</f>
        <v>0</v>
      </c>
    </row>
    <row r="45" spans="1:14" x14ac:dyDescent="0.2">
      <c r="A45" s="12">
        <f>'Tableau demande'!$A45</f>
        <v>0</v>
      </c>
      <c r="B45" s="13">
        <f>'Tableau demande'!$B45</f>
        <v>0</v>
      </c>
      <c r="C45" s="17">
        <f>'Tableau demande'!$C45</f>
        <v>0</v>
      </c>
      <c r="D45" s="9" t="str">
        <f>'Tableau demande'!$D45</f>
        <v/>
      </c>
      <c r="E45" s="8">
        <f>'Tableau demande'!$E45</f>
        <v>0</v>
      </c>
      <c r="F45" s="18" t="str">
        <f>'Tableau demande'!$F45</f>
        <v/>
      </c>
      <c r="G45" s="30">
        <f t="shared" si="2"/>
        <v>0</v>
      </c>
      <c r="H45" s="26">
        <f>'Tableau demande'!W45</f>
        <v>0</v>
      </c>
      <c r="I45" s="26">
        <f>'Tableau demande'!X45</f>
        <v>0</v>
      </c>
      <c r="J45" s="26">
        <f>'Tableau demande'!Y45</f>
        <v>0</v>
      </c>
      <c r="K45" s="52"/>
      <c r="L45" s="468"/>
      <c r="M45" s="122"/>
      <c r="N45" s="124">
        <f t="shared" si="4"/>
        <v>0</v>
      </c>
    </row>
    <row r="46" spans="1:14" x14ac:dyDescent="0.2">
      <c r="A46" s="12">
        <f>'Tableau demande'!$A46</f>
        <v>0</v>
      </c>
      <c r="B46" s="13">
        <f>'Tableau demande'!$B46</f>
        <v>0</v>
      </c>
      <c r="C46" s="17">
        <f>'Tableau demande'!$C46</f>
        <v>0</v>
      </c>
      <c r="D46" s="9" t="str">
        <f>'Tableau demande'!$D46</f>
        <v/>
      </c>
      <c r="E46" s="8">
        <f>'Tableau demande'!$E46</f>
        <v>0</v>
      </c>
      <c r="F46" s="18" t="str">
        <f>'Tableau demande'!$F46</f>
        <v/>
      </c>
      <c r="G46" s="30">
        <f t="shared" si="2"/>
        <v>0</v>
      </c>
      <c r="H46" s="26">
        <f>'Tableau demande'!W46</f>
        <v>0</v>
      </c>
      <c r="I46" s="26">
        <f>'Tableau demande'!X46</f>
        <v>0</v>
      </c>
      <c r="J46" s="26">
        <f>'Tableau demande'!Y46</f>
        <v>0</v>
      </c>
      <c r="K46" s="52"/>
      <c r="L46" s="468"/>
      <c r="M46" s="122"/>
      <c r="N46" s="124">
        <f t="shared" si="4"/>
        <v>0</v>
      </c>
    </row>
    <row r="47" spans="1:14" x14ac:dyDescent="0.2">
      <c r="A47" s="12">
        <f>'Tableau demande'!$A47</f>
        <v>0</v>
      </c>
      <c r="B47" s="13">
        <f>'Tableau demande'!$B47</f>
        <v>0</v>
      </c>
      <c r="C47" s="17">
        <f>'Tableau demande'!$C47</f>
        <v>0</v>
      </c>
      <c r="D47" s="9" t="str">
        <f>'Tableau demande'!$D47</f>
        <v/>
      </c>
      <c r="E47" s="8">
        <f>'Tableau demande'!$E47</f>
        <v>0</v>
      </c>
      <c r="F47" s="18" t="str">
        <f>'Tableau demande'!$F47</f>
        <v/>
      </c>
      <c r="G47" s="30">
        <f t="shared" si="2"/>
        <v>0</v>
      </c>
      <c r="H47" s="26">
        <f>'Tableau demande'!W47</f>
        <v>0</v>
      </c>
      <c r="I47" s="26">
        <f>'Tableau demande'!X47</f>
        <v>0</v>
      </c>
      <c r="J47" s="26">
        <f>'Tableau demande'!Y47</f>
        <v>0</v>
      </c>
      <c r="K47" s="52"/>
      <c r="L47" s="468"/>
      <c r="M47" s="122"/>
      <c r="N47" s="124">
        <f t="shared" si="4"/>
        <v>0</v>
      </c>
    </row>
    <row r="48" spans="1:14" x14ac:dyDescent="0.2">
      <c r="A48" s="12">
        <f>'Tableau demande'!$A48</f>
        <v>0</v>
      </c>
      <c r="B48" s="13">
        <f>'Tableau demande'!$B48</f>
        <v>0</v>
      </c>
      <c r="C48" s="17">
        <f>'Tableau demande'!$C48</f>
        <v>0</v>
      </c>
      <c r="D48" s="9" t="str">
        <f>'Tableau demande'!$D48</f>
        <v/>
      </c>
      <c r="E48" s="8">
        <f>'Tableau demande'!$E48</f>
        <v>0</v>
      </c>
      <c r="F48" s="18" t="str">
        <f>'Tableau demande'!$F48</f>
        <v/>
      </c>
      <c r="G48" s="30">
        <f t="shared" si="2"/>
        <v>0</v>
      </c>
      <c r="H48" s="26">
        <f>'Tableau demande'!W48</f>
        <v>0</v>
      </c>
      <c r="I48" s="26">
        <f>'Tableau demande'!X48</f>
        <v>0</v>
      </c>
      <c r="J48" s="26">
        <f>'Tableau demande'!Y48</f>
        <v>0</v>
      </c>
      <c r="K48" s="52"/>
      <c r="L48" s="468"/>
      <c r="M48" s="122"/>
      <c r="N48" s="124">
        <f t="shared" si="4"/>
        <v>0</v>
      </c>
    </row>
    <row r="49" spans="1:14" x14ac:dyDescent="0.2">
      <c r="A49" s="12">
        <f>'Tableau demande'!$A49</f>
        <v>0</v>
      </c>
      <c r="B49" s="13">
        <f>'Tableau demande'!$B49</f>
        <v>0</v>
      </c>
      <c r="C49" s="17">
        <f>'Tableau demande'!$C49</f>
        <v>0</v>
      </c>
      <c r="D49" s="9" t="str">
        <f>'Tableau demande'!$D49</f>
        <v/>
      </c>
      <c r="E49" s="8">
        <f>'Tableau demande'!$E49</f>
        <v>0</v>
      </c>
      <c r="F49" s="18" t="str">
        <f>'Tableau demande'!$F49</f>
        <v/>
      </c>
      <c r="G49" s="30">
        <f t="shared" si="2"/>
        <v>0</v>
      </c>
      <c r="H49" s="26">
        <f>'Tableau demande'!W49</f>
        <v>0</v>
      </c>
      <c r="I49" s="26">
        <f>'Tableau demande'!X49</f>
        <v>0</v>
      </c>
      <c r="J49" s="26">
        <f>'Tableau demande'!Y49</f>
        <v>0</v>
      </c>
      <c r="K49" s="52"/>
      <c r="L49" s="468"/>
      <c r="M49" s="122"/>
      <c r="N49" s="124">
        <f t="shared" si="4"/>
        <v>0</v>
      </c>
    </row>
    <row r="50" spans="1:14" x14ac:dyDescent="0.2">
      <c r="A50" s="12">
        <f>'Tableau demande'!$A50</f>
        <v>0</v>
      </c>
      <c r="B50" s="13">
        <f>'Tableau demande'!$B50</f>
        <v>0</v>
      </c>
      <c r="C50" s="17">
        <f>'Tableau demande'!$C50</f>
        <v>0</v>
      </c>
      <c r="D50" s="9" t="str">
        <f>'Tableau demande'!$D50</f>
        <v/>
      </c>
      <c r="E50" s="8">
        <f>'Tableau demande'!$E50</f>
        <v>0</v>
      </c>
      <c r="F50" s="18" t="str">
        <f>'Tableau demande'!$F50</f>
        <v/>
      </c>
      <c r="G50" s="30">
        <f t="shared" si="2"/>
        <v>0</v>
      </c>
      <c r="H50" s="26">
        <f>'Tableau demande'!W50</f>
        <v>0</v>
      </c>
      <c r="I50" s="26">
        <f>'Tableau demande'!X50</f>
        <v>0</v>
      </c>
      <c r="J50" s="26">
        <f>'Tableau demande'!Y50</f>
        <v>0</v>
      </c>
      <c r="K50" s="52"/>
      <c r="L50" s="468"/>
      <c r="M50" s="122"/>
      <c r="N50" s="124">
        <f t="shared" si="4"/>
        <v>0</v>
      </c>
    </row>
    <row r="51" spans="1:14" x14ac:dyDescent="0.2">
      <c r="A51" s="12">
        <f>'Tableau demande'!$A51</f>
        <v>0</v>
      </c>
      <c r="B51" s="13">
        <f>'Tableau demande'!$B51</f>
        <v>0</v>
      </c>
      <c r="C51" s="17">
        <f>'Tableau demande'!$C51</f>
        <v>0</v>
      </c>
      <c r="D51" s="9" t="str">
        <f>'Tableau demande'!$D51</f>
        <v/>
      </c>
      <c r="E51" s="8">
        <f>'Tableau demande'!$E51</f>
        <v>0</v>
      </c>
      <c r="F51" s="18" t="str">
        <f>'Tableau demande'!$F51</f>
        <v/>
      </c>
      <c r="G51" s="30">
        <f t="shared" si="2"/>
        <v>0</v>
      </c>
      <c r="H51" s="26">
        <f>'Tableau demande'!W51</f>
        <v>0</v>
      </c>
      <c r="I51" s="26">
        <f>'Tableau demande'!X51</f>
        <v>0</v>
      </c>
      <c r="J51" s="26">
        <f>'Tableau demande'!Y51</f>
        <v>0</v>
      </c>
      <c r="K51" s="52"/>
      <c r="L51" s="468"/>
      <c r="M51" s="122"/>
      <c r="N51" s="124">
        <f t="shared" si="4"/>
        <v>0</v>
      </c>
    </row>
    <row r="52" spans="1:14" x14ac:dyDescent="0.2">
      <c r="A52" s="12">
        <f>'Tableau demande'!$A52</f>
        <v>0</v>
      </c>
      <c r="B52" s="13">
        <f>'Tableau demande'!$B52</f>
        <v>0</v>
      </c>
      <c r="C52" s="17">
        <f>'Tableau demande'!$C52</f>
        <v>0</v>
      </c>
      <c r="D52" s="9" t="str">
        <f>'Tableau demande'!$D52</f>
        <v/>
      </c>
      <c r="E52" s="8">
        <f>'Tableau demande'!$E52</f>
        <v>0</v>
      </c>
      <c r="F52" s="18" t="str">
        <f>'Tableau demande'!$F52</f>
        <v/>
      </c>
      <c r="G52" s="30">
        <f t="shared" si="2"/>
        <v>0</v>
      </c>
      <c r="H52" s="26">
        <f>'Tableau demande'!W52</f>
        <v>0</v>
      </c>
      <c r="I52" s="26">
        <f>'Tableau demande'!X52</f>
        <v>0</v>
      </c>
      <c r="J52" s="26">
        <f>'Tableau demande'!Y52</f>
        <v>0</v>
      </c>
      <c r="K52" s="52"/>
      <c r="L52" s="468"/>
      <c r="M52" s="122"/>
      <c r="N52" s="124">
        <f t="shared" si="4"/>
        <v>0</v>
      </c>
    </row>
    <row r="53" spans="1:14" x14ac:dyDescent="0.2">
      <c r="A53" s="12">
        <f>'Tableau demande'!$A53</f>
        <v>0</v>
      </c>
      <c r="B53" s="13">
        <f>'Tableau demande'!$B53</f>
        <v>0</v>
      </c>
      <c r="C53" s="17">
        <f>'Tableau demande'!$C53</f>
        <v>0</v>
      </c>
      <c r="D53" s="9" t="str">
        <f>'Tableau demande'!$D53</f>
        <v/>
      </c>
      <c r="E53" s="8">
        <f>'Tableau demande'!$E53</f>
        <v>0</v>
      </c>
      <c r="F53" s="18" t="str">
        <f>'Tableau demande'!$F53</f>
        <v/>
      </c>
      <c r="G53" s="30">
        <f t="shared" si="2"/>
        <v>0</v>
      </c>
      <c r="H53" s="26">
        <f>'Tableau demande'!W53</f>
        <v>0</v>
      </c>
      <c r="I53" s="26">
        <f>'Tableau demande'!X53</f>
        <v>0</v>
      </c>
      <c r="J53" s="26">
        <f>'Tableau demande'!Y53</f>
        <v>0</v>
      </c>
      <c r="K53" s="52"/>
      <c r="L53" s="468"/>
      <c r="M53" s="122"/>
      <c r="N53" s="124">
        <f t="shared" si="4"/>
        <v>0</v>
      </c>
    </row>
    <row r="54" spans="1:14" x14ac:dyDescent="0.2">
      <c r="A54" s="12">
        <f>'Tableau demande'!$A54</f>
        <v>0</v>
      </c>
      <c r="B54" s="13">
        <f>'Tableau demande'!$B54</f>
        <v>0</v>
      </c>
      <c r="C54" s="17">
        <f>'Tableau demande'!$C54</f>
        <v>0</v>
      </c>
      <c r="D54" s="9" t="str">
        <f>'Tableau demande'!$D54</f>
        <v/>
      </c>
      <c r="E54" s="8">
        <f>'Tableau demande'!$E54</f>
        <v>0</v>
      </c>
      <c r="F54" s="18" t="str">
        <f>'Tableau demande'!$F54</f>
        <v/>
      </c>
      <c r="G54" s="30">
        <f t="shared" si="2"/>
        <v>0</v>
      </c>
      <c r="H54" s="26">
        <f>'Tableau demande'!W54</f>
        <v>0</v>
      </c>
      <c r="I54" s="26">
        <f>'Tableau demande'!X54</f>
        <v>0</v>
      </c>
      <c r="J54" s="26">
        <f>'Tableau demande'!Y54</f>
        <v>0</v>
      </c>
      <c r="K54" s="52"/>
      <c r="L54" s="468"/>
      <c r="M54" s="122"/>
      <c r="N54" s="124">
        <f t="shared" si="4"/>
        <v>0</v>
      </c>
    </row>
    <row r="55" spans="1:14" x14ac:dyDescent="0.2">
      <c r="A55" s="12">
        <f>'Tableau demande'!$A55</f>
        <v>0</v>
      </c>
      <c r="B55" s="13">
        <f>'Tableau demande'!$B55</f>
        <v>0</v>
      </c>
      <c r="C55" s="17">
        <f>'Tableau demande'!$C55</f>
        <v>0</v>
      </c>
      <c r="D55" s="9" t="str">
        <f>'Tableau demande'!$D55</f>
        <v/>
      </c>
      <c r="E55" s="8">
        <f>'Tableau demande'!$E55</f>
        <v>0</v>
      </c>
      <c r="F55" s="18" t="str">
        <f>'Tableau demande'!$F55</f>
        <v/>
      </c>
      <c r="G55" s="30">
        <f t="shared" si="2"/>
        <v>0</v>
      </c>
      <c r="H55" s="26">
        <f>'Tableau demande'!W55</f>
        <v>0</v>
      </c>
      <c r="I55" s="26">
        <f>'Tableau demande'!X55</f>
        <v>0</v>
      </c>
      <c r="J55" s="26">
        <f>'Tableau demande'!Y55</f>
        <v>0</v>
      </c>
      <c r="K55" s="52"/>
      <c r="L55" s="468"/>
      <c r="M55" s="122"/>
      <c r="N55" s="124">
        <f t="shared" si="4"/>
        <v>0</v>
      </c>
    </row>
    <row r="56" spans="1:14" x14ac:dyDescent="0.2">
      <c r="A56" s="12">
        <f>'Tableau demande'!$A56</f>
        <v>0</v>
      </c>
      <c r="B56" s="13">
        <f>'Tableau demande'!$B56</f>
        <v>0</v>
      </c>
      <c r="C56" s="17">
        <f>'Tableau demande'!$C56</f>
        <v>0</v>
      </c>
      <c r="D56" s="9" t="str">
        <f>'Tableau demande'!$D56</f>
        <v/>
      </c>
      <c r="E56" s="8">
        <f>'Tableau demande'!$E56</f>
        <v>0</v>
      </c>
      <c r="F56" s="18" t="str">
        <f>'Tableau demande'!$F56</f>
        <v/>
      </c>
      <c r="G56" s="30">
        <f t="shared" si="2"/>
        <v>0</v>
      </c>
      <c r="H56" s="26">
        <f>'Tableau demande'!W56</f>
        <v>0</v>
      </c>
      <c r="I56" s="26">
        <f>'Tableau demande'!X56</f>
        <v>0</v>
      </c>
      <c r="J56" s="26">
        <f>'Tableau demande'!Y56</f>
        <v>0</v>
      </c>
      <c r="K56" s="52"/>
      <c r="L56" s="468"/>
      <c r="M56" s="122"/>
      <c r="N56" s="124">
        <f t="shared" si="4"/>
        <v>0</v>
      </c>
    </row>
    <row r="57" spans="1:14" x14ac:dyDescent="0.2">
      <c r="A57" s="12">
        <f>'Tableau demande'!$A57</f>
        <v>0</v>
      </c>
      <c r="B57" s="13">
        <f>'Tableau demande'!$B57</f>
        <v>0</v>
      </c>
      <c r="C57" s="17">
        <f>'Tableau demande'!$C57</f>
        <v>0</v>
      </c>
      <c r="D57" s="9" t="str">
        <f>'Tableau demande'!$D57</f>
        <v/>
      </c>
      <c r="E57" s="8">
        <f>'Tableau demande'!$E57</f>
        <v>0</v>
      </c>
      <c r="F57" s="18" t="str">
        <f>'Tableau demande'!$F57</f>
        <v/>
      </c>
      <c r="G57" s="30">
        <f t="shared" si="2"/>
        <v>0</v>
      </c>
      <c r="H57" s="26">
        <f>'Tableau demande'!W57</f>
        <v>0</v>
      </c>
      <c r="I57" s="26">
        <f>'Tableau demande'!X57</f>
        <v>0</v>
      </c>
      <c r="J57" s="26">
        <f>'Tableau demande'!Y57</f>
        <v>0</v>
      </c>
      <c r="K57" s="52"/>
      <c r="L57" s="468"/>
      <c r="M57" s="122"/>
      <c r="N57" s="124">
        <f t="shared" si="4"/>
        <v>0</v>
      </c>
    </row>
    <row r="58" spans="1:14" x14ac:dyDescent="0.2">
      <c r="A58" s="12">
        <f>'Tableau demande'!$A58</f>
        <v>0</v>
      </c>
      <c r="B58" s="13">
        <f>'Tableau demande'!$B58</f>
        <v>0</v>
      </c>
      <c r="C58" s="17">
        <f>'Tableau demande'!$C58</f>
        <v>0</v>
      </c>
      <c r="D58" s="9" t="str">
        <f>'Tableau demande'!$D58</f>
        <v/>
      </c>
      <c r="E58" s="8">
        <f>'Tableau demande'!$E58</f>
        <v>0</v>
      </c>
      <c r="F58" s="18" t="str">
        <f>'Tableau demande'!$F58</f>
        <v/>
      </c>
      <c r="G58" s="30">
        <f t="shared" si="2"/>
        <v>0</v>
      </c>
      <c r="H58" s="26">
        <f>'Tableau demande'!W58</f>
        <v>0</v>
      </c>
      <c r="I58" s="26">
        <f>'Tableau demande'!X58</f>
        <v>0</v>
      </c>
      <c r="J58" s="26">
        <f>'Tableau demande'!Y58</f>
        <v>0</v>
      </c>
      <c r="K58" s="52"/>
      <c r="L58" s="468"/>
      <c r="M58" s="122"/>
      <c r="N58" s="124">
        <f t="shared" si="4"/>
        <v>0</v>
      </c>
    </row>
    <row r="59" spans="1:14" x14ac:dyDescent="0.2">
      <c r="A59" s="12">
        <f>'Tableau demande'!$A59</f>
        <v>0</v>
      </c>
      <c r="B59" s="13">
        <f>'Tableau demande'!$B59</f>
        <v>0</v>
      </c>
      <c r="C59" s="17">
        <f>'Tableau demande'!$C59</f>
        <v>0</v>
      </c>
      <c r="D59" s="9" t="str">
        <f>'Tableau demande'!$D59</f>
        <v/>
      </c>
      <c r="E59" s="8">
        <f>'Tableau demande'!$E59</f>
        <v>0</v>
      </c>
      <c r="F59" s="18" t="str">
        <f>'Tableau demande'!$F59</f>
        <v/>
      </c>
      <c r="G59" s="30">
        <f t="shared" si="2"/>
        <v>0</v>
      </c>
      <c r="H59" s="26">
        <f>'Tableau demande'!W59</f>
        <v>0</v>
      </c>
      <c r="I59" s="26">
        <f>'Tableau demande'!X59</f>
        <v>0</v>
      </c>
      <c r="J59" s="26">
        <f>'Tableau demande'!Y59</f>
        <v>0</v>
      </c>
      <c r="K59" s="52"/>
      <c r="L59" s="468"/>
      <c r="M59" s="122"/>
      <c r="N59" s="124">
        <f t="shared" si="4"/>
        <v>0</v>
      </c>
    </row>
    <row r="60" spans="1:14" ht="16.5" thickBot="1" x14ac:dyDescent="0.25">
      <c r="A60" s="12">
        <f>'Tableau demande'!$A60</f>
        <v>0</v>
      </c>
      <c r="B60" s="13">
        <f>'Tableau demande'!$B60</f>
        <v>0</v>
      </c>
      <c r="C60" s="17">
        <f>'Tableau demande'!$C60</f>
        <v>0</v>
      </c>
      <c r="D60" s="9" t="str">
        <f>'Tableau demande'!$D60</f>
        <v/>
      </c>
      <c r="E60" s="8">
        <f>'Tableau demande'!$E60</f>
        <v>0</v>
      </c>
      <c r="F60" s="18" t="str">
        <f>'Tableau demande'!$F60</f>
        <v/>
      </c>
      <c r="G60" s="30">
        <f t="shared" si="2"/>
        <v>0</v>
      </c>
      <c r="H60" s="26">
        <f>'Tableau demande'!W60</f>
        <v>0</v>
      </c>
      <c r="I60" s="26">
        <f>'Tableau demande'!X60</f>
        <v>0</v>
      </c>
      <c r="J60" s="26">
        <f>'Tableau demande'!Y60</f>
        <v>0</v>
      </c>
      <c r="K60" s="52"/>
      <c r="L60" s="469"/>
      <c r="M60" s="123"/>
      <c r="N60" s="125">
        <f t="shared" si="1"/>
        <v>0</v>
      </c>
    </row>
    <row r="61" spans="1:14" ht="16.5" thickBot="1" x14ac:dyDescent="0.25">
      <c r="A61" s="464" t="s">
        <v>3</v>
      </c>
      <c r="B61" s="465"/>
      <c r="C61" s="465"/>
      <c r="D61" s="465"/>
      <c r="E61" s="465"/>
      <c r="F61" s="466"/>
      <c r="G61" s="32">
        <f>SUM(G11:G60)</f>
        <v>0</v>
      </c>
      <c r="H61" s="27">
        <f>SUM(H11:H60)</f>
        <v>0</v>
      </c>
      <c r="I61" s="27">
        <f t="shared" ref="I61:J61" si="5">SUM(I11:I60)</f>
        <v>0</v>
      </c>
      <c r="J61" s="27">
        <f t="shared" si="5"/>
        <v>0</v>
      </c>
      <c r="K61" s="120">
        <f>SUM(K11:K60)</f>
        <v>0</v>
      </c>
      <c r="L61" s="120">
        <f>M9+(M9/0.8*0.2)-J61-K61</f>
        <v>0</v>
      </c>
      <c r="M61" s="121">
        <f>SUM(M11:M60)</f>
        <v>0</v>
      </c>
      <c r="N61" s="126">
        <f>SUMIF(N11:N60,"&gt;0",N11:N60)</f>
        <v>0</v>
      </c>
    </row>
    <row r="62" spans="1:14" ht="16.5" thickBot="1" x14ac:dyDescent="0.25">
      <c r="L62" s="118"/>
    </row>
    <row r="63" spans="1:14" ht="16.5" thickBot="1" x14ac:dyDescent="0.25">
      <c r="H63" s="295"/>
      <c r="J63" s="255" t="s">
        <v>718</v>
      </c>
      <c r="K63" s="254" t="str">
        <f>IF((M9+I61)=0,"",K61/(M9+I61))</f>
        <v/>
      </c>
      <c r="L63" s="350" t="s">
        <v>719</v>
      </c>
      <c r="M63" s="254" t="str">
        <f>IF((K61+J61)=0,"",M61/(K61+J61))</f>
        <v/>
      </c>
    </row>
    <row r="64" spans="1:14" x14ac:dyDescent="0.2">
      <c r="H64" s="119"/>
      <c r="I64" s="84"/>
    </row>
    <row r="65" spans="2:14" x14ac:dyDescent="0.2">
      <c r="H65" s="296"/>
      <c r="I65" s="84"/>
    </row>
    <row r="66" spans="2:14" x14ac:dyDescent="0.2">
      <c r="H66" s="38"/>
      <c r="I66" s="38"/>
      <c r="J66" s="38"/>
    </row>
    <row r="67" spans="2:14" s="38" customFormat="1" x14ac:dyDescent="0.2">
      <c r="B67" s="37"/>
      <c r="C67" s="37"/>
      <c r="D67" s="37"/>
      <c r="E67" s="48"/>
      <c r="F67" s="37"/>
      <c r="G67" s="37"/>
      <c r="H67" s="37"/>
      <c r="I67" s="37"/>
      <c r="J67" s="37"/>
      <c r="K67" s="50"/>
      <c r="L67" s="50"/>
      <c r="M67" s="50"/>
      <c r="N67" s="50"/>
    </row>
    <row r="68" spans="2:14" s="38" customFormat="1" x14ac:dyDescent="0.2">
      <c r="B68" s="37"/>
      <c r="C68" s="37"/>
      <c r="D68" s="37"/>
      <c r="E68" s="48"/>
      <c r="F68" s="37"/>
      <c r="G68" s="37"/>
      <c r="H68" s="37"/>
      <c r="I68" s="37"/>
      <c r="J68" s="37"/>
      <c r="K68" s="50"/>
      <c r="L68" s="50"/>
      <c r="M68" s="50"/>
      <c r="N68" s="50"/>
    </row>
    <row r="69" spans="2:14" s="38" customFormat="1" x14ac:dyDescent="0.2">
      <c r="B69" s="37"/>
      <c r="C69" s="37"/>
      <c r="D69" s="37"/>
      <c r="E69" s="48"/>
      <c r="F69" s="37"/>
      <c r="G69" s="37"/>
      <c r="H69" s="37"/>
      <c r="I69" s="37"/>
      <c r="J69" s="37"/>
      <c r="K69" s="50"/>
      <c r="L69" s="50"/>
      <c r="M69" s="50"/>
      <c r="N69" s="50"/>
    </row>
    <row r="70" spans="2:14" s="38" customFormat="1" x14ac:dyDescent="0.2">
      <c r="B70" s="37"/>
      <c r="C70" s="37"/>
      <c r="D70" s="37"/>
      <c r="E70" s="48"/>
      <c r="F70" s="37"/>
      <c r="G70" s="37"/>
      <c r="H70" s="37"/>
      <c r="I70" s="37"/>
      <c r="J70" s="37"/>
      <c r="K70" s="50"/>
      <c r="L70" s="50"/>
      <c r="M70" s="50"/>
      <c r="N70" s="50"/>
    </row>
  </sheetData>
  <sheetProtection password="9ED5" sheet="1" objects="1" scenarios="1" formatColumns="0" formatRows="0" insertHyperlinks="0" selectLockedCells="1" sort="0" autoFilter="0" pivotTables="0"/>
  <mergeCells count="5">
    <mergeCell ref="G9:J9"/>
    <mergeCell ref="A1:B2"/>
    <mergeCell ref="A61:F61"/>
    <mergeCell ref="L11:L60"/>
    <mergeCell ref="K9:L9"/>
  </mergeCells>
  <conditionalFormatting sqref="N11:N40 N60">
    <cfRule type="cellIs" dxfId="14" priority="2" operator="lessThan">
      <formula>0</formula>
    </cfRule>
  </conditionalFormatting>
  <conditionalFormatting sqref="N41:N59">
    <cfRule type="cellIs" dxfId="13" priority="1" operator="lessThan">
      <formula>0</formula>
    </cfRule>
  </conditionalFormatting>
  <dataValidations count="5">
    <dataValidation type="textLength" allowBlank="1" showInputMessage="1" showErrorMessage="1" sqref="E7">
      <formula1>2</formula1>
      <formula2>6</formula2>
    </dataValidation>
    <dataValidation type="whole" allowBlank="1" showInputMessage="1" showErrorMessage="1" sqref="T14 W14">
      <formula1>10</formula1>
      <formula2>99</formula2>
    </dataValidation>
    <dataValidation allowBlank="1" showInputMessage="1" showErrorMessage="1" prompt="2012" sqref="D1"/>
    <dataValidation type="custom" showInputMessage="1" showErrorMessage="1" error="Le code projet doit être unique. Des suffixe peuvent être utilisés" sqref="A11:B60">
      <formula1>COUNTIF($A$11:$A$60,A11)&lt;2</formula1>
    </dataValidation>
    <dataValidation allowBlank="1" showInputMessage="1" showErrorMessage="1" errorTitle="Solde inférieur à 0" error="Solde inférieur à 0" sqref="M11:M60"/>
  </dataValidations>
  <printOptions horizontalCentered="1" verticalCentered="1"/>
  <pageMargins left="0.70866141732283472" right="0.70866141732283472" top="0.74803149606299213" bottom="0.74803149606299213" header="0.31496062992125984" footer="0.31496062992125984"/>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70C0"/>
    <pageSetUpPr fitToPage="1"/>
  </sheetPr>
  <dimension ref="A1:X70"/>
  <sheetViews>
    <sheetView showZeros="0" zoomScale="70" zoomScaleNormal="70" workbookViewId="0">
      <pane xSplit="2" ySplit="10" topLeftCell="G11" activePane="bottomRight" state="frozen"/>
      <selection activeCell="B27" sqref="B27"/>
      <selection pane="topRight" activeCell="B27" sqref="B27"/>
      <selection pane="bottomLeft" activeCell="B27" sqref="B27"/>
      <selection pane="bottomRight" activeCell="B11" sqref="B11"/>
    </sheetView>
  </sheetViews>
  <sheetFormatPr baseColWidth="10" defaultColWidth="9.140625" defaultRowHeight="15.75" x14ac:dyDescent="0.2"/>
  <cols>
    <col min="1" max="1" width="9.140625" style="37"/>
    <col min="2" max="2" width="74.28515625" style="37" customWidth="1"/>
    <col min="3" max="3" width="10.42578125" style="37" hidden="1" customWidth="1"/>
    <col min="4" max="4" width="27.7109375" style="37" hidden="1" customWidth="1"/>
    <col min="5" max="5" width="15.140625" style="48" hidden="1" customWidth="1"/>
    <col min="6" max="6" width="9" style="37" hidden="1" customWidth="1"/>
    <col min="7" max="10" width="18.7109375" style="37" customWidth="1"/>
    <col min="11" max="11" width="17.85546875" style="37" customWidth="1"/>
    <col min="12" max="12" width="18.140625" style="48" customWidth="1"/>
    <col min="13" max="13" width="20.28515625" style="48" customWidth="1"/>
    <col min="14" max="14" width="18.140625" style="48" customWidth="1"/>
    <col min="15" max="15" width="19.7109375" style="48" customWidth="1"/>
    <col min="16" max="16384" width="9.140625" style="37"/>
  </cols>
  <sheetData>
    <row r="1" spans="1:24" ht="20.25" x14ac:dyDescent="0.2">
      <c r="A1" s="463" t="str">
        <f>CONCATENATE("Rapport annuel 20",'Tableau demande'!E2,'Tableau demande'!F2+1," : ",'Tableau demande'!B2," : AC 20",'Tableau demande'!F2," - 20",'Tableau demande'!I2)</f>
        <v>Rapport annuel 201 :  : AC 20 - 20</v>
      </c>
      <c r="B1" s="463"/>
      <c r="D1" s="36"/>
      <c r="E1" s="39"/>
      <c r="F1" s="36"/>
      <c r="G1" s="36"/>
      <c r="H1" s="36"/>
      <c r="I1" s="294"/>
      <c r="J1" s="116"/>
      <c r="K1" s="116"/>
    </row>
    <row r="2" spans="1:24" ht="20.25" x14ac:dyDescent="0.2">
      <c r="A2" s="463"/>
      <c r="B2" s="463"/>
      <c r="D2" s="36"/>
      <c r="E2" s="39"/>
      <c r="F2" s="36"/>
      <c r="G2" s="36"/>
      <c r="H2" s="36"/>
      <c r="I2" s="294"/>
      <c r="J2" s="116"/>
      <c r="K2" s="116"/>
    </row>
    <row r="3" spans="1:24" ht="20.25" x14ac:dyDescent="0.2">
      <c r="A3" s="463"/>
      <c r="B3" s="463"/>
      <c r="D3" s="36"/>
      <c r="E3" s="39"/>
      <c r="F3" s="36"/>
      <c r="G3" s="36"/>
      <c r="H3" s="36"/>
      <c r="I3" s="294"/>
      <c r="J3" s="116"/>
      <c r="K3" s="116"/>
    </row>
    <row r="4" spans="1:24" ht="20.25" x14ac:dyDescent="0.2">
      <c r="A4" s="463"/>
      <c r="B4" s="463"/>
      <c r="D4" s="36"/>
      <c r="E4" s="39"/>
      <c r="F4" s="36"/>
      <c r="G4" s="36"/>
      <c r="H4" s="36"/>
      <c r="I4" s="294"/>
      <c r="J4" s="116"/>
      <c r="K4" s="116"/>
    </row>
    <row r="5" spans="1:24" x14ac:dyDescent="0.2">
      <c r="A5" s="463"/>
      <c r="B5" s="463"/>
    </row>
    <row r="6" spans="1:24" ht="20.25" x14ac:dyDescent="0.2">
      <c r="A6" s="49"/>
      <c r="B6" s="49"/>
    </row>
    <row r="7" spans="1:24" x14ac:dyDescent="0.2">
      <c r="E7" s="1"/>
      <c r="F7" s="50"/>
    </row>
    <row r="8" spans="1:24" ht="16.5" thickBot="1" x14ac:dyDescent="0.25">
      <c r="B8" s="38"/>
    </row>
    <row r="9" spans="1:24" s="38" customFormat="1" ht="31.15" customHeight="1" thickBot="1" x14ac:dyDescent="0.25">
      <c r="A9" s="10" t="s">
        <v>626</v>
      </c>
      <c r="B9" s="11" t="s">
        <v>627</v>
      </c>
      <c r="C9" s="10" t="s">
        <v>4</v>
      </c>
      <c r="D9" s="14" t="s">
        <v>0</v>
      </c>
      <c r="E9" s="15" t="s">
        <v>2</v>
      </c>
      <c r="F9" s="16" t="s">
        <v>1</v>
      </c>
      <c r="G9" s="460" t="str">
        <f>CONCATENATE("Ventilation 20",'Tableau demande'!$F$2+1)</f>
        <v>Ventilation 201</v>
      </c>
      <c r="H9" s="461"/>
      <c r="I9" s="461"/>
      <c r="J9" s="472"/>
      <c r="K9" s="397" t="str">
        <f>CONCATENATE("Enveloppe totale appelée en 20",'Tableau demande'!$F$2+1)</f>
        <v>Enveloppe totale appelée en 201</v>
      </c>
      <c r="L9" s="398"/>
      <c r="M9" s="346">
        <f>'Appels de fonds'!J9</f>
        <v>0</v>
      </c>
      <c r="N9" s="128"/>
    </row>
    <row r="10" spans="1:24" s="38" customFormat="1" ht="76.150000000000006" customHeight="1" thickBot="1" x14ac:dyDescent="0.25">
      <c r="A10" s="20"/>
      <c r="B10" s="21"/>
      <c r="C10" s="22"/>
      <c r="D10" s="23"/>
      <c r="E10" s="24"/>
      <c r="F10" s="25"/>
      <c r="G10" s="22" t="s">
        <v>632</v>
      </c>
      <c r="H10" s="82" t="s">
        <v>633</v>
      </c>
      <c r="I10" s="82" t="s">
        <v>650</v>
      </c>
      <c r="J10" s="113" t="s">
        <v>652</v>
      </c>
      <c r="K10" s="103" t="str">
        <f>CONCATENATE("Transféré vers le terrain en 20",'Tableau demande'!F2+1)</f>
        <v>Transféré vers le terrain en 201</v>
      </c>
      <c r="L10" s="104" t="s">
        <v>704</v>
      </c>
      <c r="M10" s="105" t="str">
        <f>CONCATENATE("Dépensé sur le terrain en 20",'Tableau demande'!F2+1)</f>
        <v>Dépensé sur le terrain en 201</v>
      </c>
      <c r="N10" s="348" t="s">
        <v>726</v>
      </c>
    </row>
    <row r="11" spans="1:24" s="305" customFormat="1" x14ac:dyDescent="0.2">
      <c r="A11" s="297"/>
      <c r="B11" s="297"/>
      <c r="C11" s="298"/>
      <c r="D11" s="299"/>
      <c r="E11" s="300"/>
      <c r="F11" s="301"/>
      <c r="G11" s="302"/>
      <c r="H11" s="303"/>
      <c r="I11" s="303"/>
      <c r="J11" s="303"/>
      <c r="K11" s="304"/>
      <c r="L11" s="467"/>
      <c r="M11" s="304"/>
      <c r="N11" s="256"/>
    </row>
    <row r="12" spans="1:24" x14ac:dyDescent="0.2">
      <c r="A12" s="19">
        <f>'Tableau demande'!A12</f>
        <v>0</v>
      </c>
      <c r="B12" s="19">
        <f>'Tableau demande'!B12</f>
        <v>0</v>
      </c>
      <c r="C12" s="17">
        <f>'Tableau demande'!$C12</f>
        <v>0</v>
      </c>
      <c r="D12" s="9" t="str">
        <f>'Tableau demande'!$D12</f>
        <v/>
      </c>
      <c r="E12" s="8">
        <f>'Tableau demande'!$E12</f>
        <v>0</v>
      </c>
      <c r="F12" s="18" t="str">
        <f>'Tableau demande'!$F12</f>
        <v/>
      </c>
      <c r="G12" s="30">
        <f t="shared" ref="G12:G40" si="0">H12+I12+J12</f>
        <v>0</v>
      </c>
      <c r="H12" s="26">
        <f>'Tableau demande'!AA12</f>
        <v>0</v>
      </c>
      <c r="I12" s="26">
        <f>'Tableau demande'!AB12</f>
        <v>0</v>
      </c>
      <c r="J12" s="26">
        <f>'Tableau demande'!AC12</f>
        <v>0</v>
      </c>
      <c r="K12" s="51"/>
      <c r="L12" s="468"/>
      <c r="M12" s="52"/>
      <c r="N12" s="185">
        <f>'RA n'!N12+K12+J12-M12</f>
        <v>0</v>
      </c>
      <c r="O12" s="37"/>
    </row>
    <row r="13" spans="1:24" x14ac:dyDescent="0.2">
      <c r="A13" s="19">
        <f>'Tableau demande'!A13</f>
        <v>0</v>
      </c>
      <c r="B13" s="19">
        <f>'Tableau demande'!B13</f>
        <v>0</v>
      </c>
      <c r="C13" s="17">
        <f>'Tableau demande'!$C13</f>
        <v>0</v>
      </c>
      <c r="D13" s="9" t="str">
        <f>'Tableau demande'!$D13</f>
        <v/>
      </c>
      <c r="E13" s="8">
        <f>'Tableau demande'!$E13</f>
        <v>0</v>
      </c>
      <c r="F13" s="18" t="str">
        <f>'Tableau demande'!$F13</f>
        <v/>
      </c>
      <c r="G13" s="30">
        <f t="shared" si="0"/>
        <v>0</v>
      </c>
      <c r="H13" s="26">
        <f>'Tableau demande'!AA13</f>
        <v>0</v>
      </c>
      <c r="I13" s="26">
        <f>'Tableau demande'!AB13</f>
        <v>0</v>
      </c>
      <c r="J13" s="26">
        <f>'Tableau demande'!AC13</f>
        <v>0</v>
      </c>
      <c r="K13" s="51"/>
      <c r="L13" s="468"/>
      <c r="M13" s="52"/>
      <c r="N13" s="185">
        <f>'RA n'!N13+K13+J13-M13</f>
        <v>0</v>
      </c>
      <c r="O13" s="37"/>
    </row>
    <row r="14" spans="1:24" x14ac:dyDescent="0.2">
      <c r="A14" s="306">
        <f>'Tableau demande'!A14</f>
        <v>0</v>
      </c>
      <c r="B14" s="306">
        <f>'Tableau demande'!B14</f>
        <v>0</v>
      </c>
      <c r="C14" s="17">
        <f>'Tableau demande'!$C14</f>
        <v>0</v>
      </c>
      <c r="D14" s="9" t="str">
        <f>'Tableau demande'!$D14</f>
        <v/>
      </c>
      <c r="E14" s="8">
        <f>'Tableau demande'!$E14</f>
        <v>0</v>
      </c>
      <c r="F14" s="18">
        <f>'Tableau demande'!$F14</f>
        <v>0</v>
      </c>
      <c r="G14" s="30">
        <f t="shared" si="0"/>
        <v>0</v>
      </c>
      <c r="H14" s="26">
        <f>'Tableau demande'!AA14</f>
        <v>0</v>
      </c>
      <c r="I14" s="26">
        <f>'Tableau demande'!AB14</f>
        <v>0</v>
      </c>
      <c r="J14" s="26">
        <f>'Tableau demande'!AC14</f>
        <v>0</v>
      </c>
      <c r="K14" s="51"/>
      <c r="L14" s="468"/>
      <c r="M14" s="52"/>
      <c r="N14" s="185">
        <f>'RA n'!N14+K14+J14-M14</f>
        <v>0</v>
      </c>
      <c r="O14" s="37"/>
      <c r="T14" s="40"/>
      <c r="U14" s="40"/>
      <c r="V14" s="40"/>
      <c r="W14" s="40"/>
      <c r="X14" s="40"/>
    </row>
    <row r="15" spans="1:24" x14ac:dyDescent="0.2">
      <c r="A15" s="306">
        <f>'Tableau demande'!A15</f>
        <v>0</v>
      </c>
      <c r="B15" s="306">
        <f>'Tableau demande'!B15</f>
        <v>0</v>
      </c>
      <c r="C15" s="17">
        <f>'Tableau demande'!$C15</f>
        <v>0</v>
      </c>
      <c r="D15" s="9" t="str">
        <f>'Tableau demande'!$D15</f>
        <v/>
      </c>
      <c r="E15" s="8">
        <f>'Tableau demande'!$E15</f>
        <v>0</v>
      </c>
      <c r="F15" s="18" t="str">
        <f>'Tableau demande'!$F15</f>
        <v/>
      </c>
      <c r="G15" s="30">
        <f t="shared" si="0"/>
        <v>0</v>
      </c>
      <c r="H15" s="26">
        <f>'Tableau demande'!AA15</f>
        <v>0</v>
      </c>
      <c r="I15" s="26">
        <f>'Tableau demande'!AB15</f>
        <v>0</v>
      </c>
      <c r="J15" s="26">
        <f>'Tableau demande'!AC15</f>
        <v>0</v>
      </c>
      <c r="K15" s="51"/>
      <c r="L15" s="468"/>
      <c r="M15" s="52"/>
      <c r="N15" s="185">
        <f>'RA n'!N15+K15+J15-M15</f>
        <v>0</v>
      </c>
      <c r="O15" s="37"/>
      <c r="T15" s="40"/>
      <c r="U15" s="40"/>
      <c r="V15" s="40"/>
      <c r="W15" s="40"/>
      <c r="X15" s="40"/>
    </row>
    <row r="16" spans="1:24" x14ac:dyDescent="0.2">
      <c r="A16" s="306">
        <f>'Tableau demande'!A16</f>
        <v>0</v>
      </c>
      <c r="B16" s="306">
        <f>'Tableau demande'!B16</f>
        <v>0</v>
      </c>
      <c r="C16" s="17">
        <f>'Tableau demande'!$C16</f>
        <v>0</v>
      </c>
      <c r="D16" s="9" t="str">
        <f>'Tableau demande'!$D16</f>
        <v/>
      </c>
      <c r="E16" s="8">
        <f>'Tableau demande'!$E16</f>
        <v>0</v>
      </c>
      <c r="F16" s="18" t="str">
        <f>'Tableau demande'!$F16</f>
        <v/>
      </c>
      <c r="G16" s="30">
        <f t="shared" si="0"/>
        <v>0</v>
      </c>
      <c r="H16" s="26">
        <f>'Tableau demande'!AA16</f>
        <v>0</v>
      </c>
      <c r="I16" s="26">
        <f>'Tableau demande'!AB16</f>
        <v>0</v>
      </c>
      <c r="J16" s="26">
        <f>'Tableau demande'!AC16</f>
        <v>0</v>
      </c>
      <c r="K16" s="51"/>
      <c r="L16" s="468"/>
      <c r="M16" s="52"/>
      <c r="N16" s="185">
        <f>'RA n'!N16+K16+J16-M16</f>
        <v>0</v>
      </c>
      <c r="O16" s="37"/>
      <c r="T16" s="40"/>
      <c r="U16" s="40"/>
      <c r="V16" s="40"/>
      <c r="W16" s="40"/>
      <c r="X16" s="40"/>
    </row>
    <row r="17" spans="1:24" x14ac:dyDescent="0.2">
      <c r="A17" s="306">
        <f>'Tableau demande'!A17</f>
        <v>0</v>
      </c>
      <c r="B17" s="306">
        <f>'Tableau demande'!B17</f>
        <v>0</v>
      </c>
      <c r="C17" s="17">
        <f>'Tableau demande'!$C17</f>
        <v>0</v>
      </c>
      <c r="D17" s="9" t="str">
        <f>'Tableau demande'!$D17</f>
        <v/>
      </c>
      <c r="E17" s="8">
        <f>'Tableau demande'!$E17</f>
        <v>0</v>
      </c>
      <c r="F17" s="18" t="str">
        <f>'Tableau demande'!$F17</f>
        <v/>
      </c>
      <c r="G17" s="30">
        <f t="shared" si="0"/>
        <v>0</v>
      </c>
      <c r="H17" s="26">
        <f>'Tableau demande'!AA17</f>
        <v>0</v>
      </c>
      <c r="I17" s="26">
        <f>'Tableau demande'!AB17</f>
        <v>0</v>
      </c>
      <c r="J17" s="26">
        <f>'Tableau demande'!AC17</f>
        <v>0</v>
      </c>
      <c r="K17" s="51"/>
      <c r="L17" s="468"/>
      <c r="M17" s="52"/>
      <c r="N17" s="185">
        <f>'RA n'!N17+K17+J17-M17</f>
        <v>0</v>
      </c>
      <c r="O17" s="37"/>
      <c r="T17" s="40"/>
      <c r="U17" s="40"/>
      <c r="V17" s="40"/>
      <c r="W17" s="40"/>
      <c r="X17" s="40"/>
    </row>
    <row r="18" spans="1:24" x14ac:dyDescent="0.2">
      <c r="A18" s="306">
        <f>'Tableau demande'!A18</f>
        <v>0</v>
      </c>
      <c r="B18" s="306">
        <f>'Tableau demande'!B18</f>
        <v>0</v>
      </c>
      <c r="C18" s="17">
        <f>'Tableau demande'!$C18</f>
        <v>0</v>
      </c>
      <c r="D18" s="9" t="str">
        <f>'Tableau demande'!$D18</f>
        <v/>
      </c>
      <c r="E18" s="8">
        <f>'Tableau demande'!$E18</f>
        <v>0</v>
      </c>
      <c r="F18" s="18" t="str">
        <f>'Tableau demande'!$F18</f>
        <v/>
      </c>
      <c r="G18" s="30">
        <f t="shared" si="0"/>
        <v>0</v>
      </c>
      <c r="H18" s="26">
        <f>'Tableau demande'!AA18</f>
        <v>0</v>
      </c>
      <c r="I18" s="26">
        <f>'Tableau demande'!AB18</f>
        <v>0</v>
      </c>
      <c r="J18" s="26">
        <f>'Tableau demande'!AC18</f>
        <v>0</v>
      </c>
      <c r="K18" s="51"/>
      <c r="L18" s="468"/>
      <c r="M18" s="52"/>
      <c r="N18" s="185">
        <f>'RA n'!N18+K18+J18-M18</f>
        <v>0</v>
      </c>
      <c r="O18" s="37"/>
      <c r="T18" s="40"/>
      <c r="U18" s="40"/>
      <c r="V18" s="40"/>
      <c r="W18" s="40"/>
      <c r="X18" s="40"/>
    </row>
    <row r="19" spans="1:24" x14ac:dyDescent="0.2">
      <c r="A19" s="306">
        <f>'Tableau demande'!A19</f>
        <v>0</v>
      </c>
      <c r="B19" s="306">
        <f>'Tableau demande'!B19</f>
        <v>0</v>
      </c>
      <c r="C19" s="17">
        <f>'Tableau demande'!$C19</f>
        <v>0</v>
      </c>
      <c r="D19" s="9" t="str">
        <f>'Tableau demande'!$D19</f>
        <v/>
      </c>
      <c r="E19" s="8">
        <f>'Tableau demande'!$E19</f>
        <v>0</v>
      </c>
      <c r="F19" s="18" t="str">
        <f>'Tableau demande'!$F19</f>
        <v/>
      </c>
      <c r="G19" s="30">
        <f t="shared" si="0"/>
        <v>0</v>
      </c>
      <c r="H19" s="26">
        <f>'Tableau demande'!AA19</f>
        <v>0</v>
      </c>
      <c r="I19" s="26">
        <f>'Tableau demande'!AB19</f>
        <v>0</v>
      </c>
      <c r="J19" s="26">
        <f>'Tableau demande'!AC19</f>
        <v>0</v>
      </c>
      <c r="K19" s="51"/>
      <c r="L19" s="468"/>
      <c r="M19" s="52"/>
      <c r="N19" s="185">
        <f>'RA n'!N19+K19+J19-M19</f>
        <v>0</v>
      </c>
      <c r="O19" s="37"/>
      <c r="T19" s="40"/>
      <c r="U19" s="40"/>
      <c r="V19" s="40"/>
      <c r="W19" s="40"/>
      <c r="X19" s="40"/>
    </row>
    <row r="20" spans="1:24" x14ac:dyDescent="0.2">
      <c r="A20" s="306">
        <f>'Tableau demande'!A20</f>
        <v>0</v>
      </c>
      <c r="B20" s="306">
        <f>'Tableau demande'!B20</f>
        <v>0</v>
      </c>
      <c r="C20" s="17">
        <f>'Tableau demande'!$C20</f>
        <v>0</v>
      </c>
      <c r="D20" s="9" t="str">
        <f>'Tableau demande'!$D20</f>
        <v/>
      </c>
      <c r="E20" s="8">
        <f>'Tableau demande'!$E20</f>
        <v>0</v>
      </c>
      <c r="F20" s="18" t="str">
        <f>'Tableau demande'!$F20</f>
        <v/>
      </c>
      <c r="G20" s="30">
        <f t="shared" si="0"/>
        <v>0</v>
      </c>
      <c r="H20" s="26">
        <f>'Tableau demande'!AA20</f>
        <v>0</v>
      </c>
      <c r="I20" s="26">
        <f>'Tableau demande'!AB20</f>
        <v>0</v>
      </c>
      <c r="J20" s="26">
        <f>'Tableau demande'!AC20</f>
        <v>0</v>
      </c>
      <c r="K20" s="51"/>
      <c r="L20" s="468"/>
      <c r="M20" s="52"/>
      <c r="N20" s="185">
        <f>'RA n'!N20+K20+J20-M20</f>
        <v>0</v>
      </c>
      <c r="O20" s="37"/>
      <c r="T20" s="40"/>
      <c r="U20" s="40"/>
      <c r="V20" s="40"/>
      <c r="W20" s="40"/>
      <c r="X20" s="40"/>
    </row>
    <row r="21" spans="1:24" x14ac:dyDescent="0.2">
      <c r="A21" s="306">
        <f>'Tableau demande'!A21</f>
        <v>0</v>
      </c>
      <c r="B21" s="306">
        <f>'Tableau demande'!B21</f>
        <v>0</v>
      </c>
      <c r="C21" s="17">
        <f>'Tableau demande'!$C21</f>
        <v>0</v>
      </c>
      <c r="D21" s="9" t="str">
        <f>'Tableau demande'!$D21</f>
        <v/>
      </c>
      <c r="E21" s="8">
        <f>'Tableau demande'!$E21</f>
        <v>0</v>
      </c>
      <c r="F21" s="18" t="str">
        <f>'Tableau demande'!$F21</f>
        <v/>
      </c>
      <c r="G21" s="30">
        <f t="shared" si="0"/>
        <v>0</v>
      </c>
      <c r="H21" s="26">
        <f>'Tableau demande'!AA21</f>
        <v>0</v>
      </c>
      <c r="I21" s="26">
        <f>'Tableau demande'!AB21</f>
        <v>0</v>
      </c>
      <c r="J21" s="26">
        <f>'Tableau demande'!AC21</f>
        <v>0</v>
      </c>
      <c r="K21" s="51"/>
      <c r="L21" s="468"/>
      <c r="M21" s="52"/>
      <c r="N21" s="185">
        <f>'RA n'!N21+K21+J21-M21</f>
        <v>0</v>
      </c>
      <c r="O21" s="37"/>
      <c r="T21" s="40"/>
      <c r="U21" s="40"/>
      <c r="V21" s="40"/>
      <c r="W21" s="40"/>
      <c r="X21" s="40"/>
    </row>
    <row r="22" spans="1:24" x14ac:dyDescent="0.2">
      <c r="A22" s="306">
        <f>'Tableau demande'!A22</f>
        <v>0</v>
      </c>
      <c r="B22" s="306">
        <f>'Tableau demande'!B22</f>
        <v>0</v>
      </c>
      <c r="C22" s="17">
        <f>'Tableau demande'!$C22</f>
        <v>0</v>
      </c>
      <c r="D22" s="9" t="str">
        <f>'Tableau demande'!$D22</f>
        <v/>
      </c>
      <c r="E22" s="8">
        <f>'Tableau demande'!$E22</f>
        <v>0</v>
      </c>
      <c r="F22" s="18" t="str">
        <f>'Tableau demande'!$F22</f>
        <v/>
      </c>
      <c r="G22" s="30">
        <f t="shared" si="0"/>
        <v>0</v>
      </c>
      <c r="H22" s="26">
        <f>'Tableau demande'!AA22</f>
        <v>0</v>
      </c>
      <c r="I22" s="26">
        <f>'Tableau demande'!AB22</f>
        <v>0</v>
      </c>
      <c r="J22" s="26">
        <f>'Tableau demande'!AC22</f>
        <v>0</v>
      </c>
      <c r="K22" s="51"/>
      <c r="L22" s="468"/>
      <c r="M22" s="52"/>
      <c r="N22" s="185">
        <f>'RA n'!N22+K22+J22-M22</f>
        <v>0</v>
      </c>
      <c r="O22" s="37"/>
      <c r="T22" s="40"/>
      <c r="U22" s="40"/>
      <c r="V22" s="40"/>
      <c r="W22" s="40"/>
      <c r="X22" s="40"/>
    </row>
    <row r="23" spans="1:24" x14ac:dyDescent="0.2">
      <c r="A23" s="306">
        <f>'Tableau demande'!A23</f>
        <v>0</v>
      </c>
      <c r="B23" s="306">
        <f>'Tableau demande'!B23</f>
        <v>0</v>
      </c>
      <c r="C23" s="17">
        <f>'Tableau demande'!$C23</f>
        <v>0</v>
      </c>
      <c r="D23" s="9" t="str">
        <f>'Tableau demande'!$D23</f>
        <v/>
      </c>
      <c r="E23" s="8">
        <f>'Tableau demande'!$E23</f>
        <v>0</v>
      </c>
      <c r="F23" s="18" t="str">
        <f>'Tableau demande'!$F23</f>
        <v/>
      </c>
      <c r="G23" s="30">
        <f t="shared" si="0"/>
        <v>0</v>
      </c>
      <c r="H23" s="26">
        <f>'Tableau demande'!AA23</f>
        <v>0</v>
      </c>
      <c r="I23" s="26">
        <f>'Tableau demande'!AB23</f>
        <v>0</v>
      </c>
      <c r="J23" s="26">
        <f>'Tableau demande'!AC23</f>
        <v>0</v>
      </c>
      <c r="K23" s="51"/>
      <c r="L23" s="468"/>
      <c r="M23" s="52"/>
      <c r="N23" s="185">
        <f>'RA n'!N23+K23+J23-M23</f>
        <v>0</v>
      </c>
      <c r="O23" s="37"/>
      <c r="T23" s="40"/>
      <c r="U23" s="40"/>
      <c r="V23" s="40"/>
      <c r="W23" s="40"/>
      <c r="X23" s="40"/>
    </row>
    <row r="24" spans="1:24" x14ac:dyDescent="0.2">
      <c r="A24" s="306">
        <f>'Tableau demande'!A24</f>
        <v>0</v>
      </c>
      <c r="B24" s="306">
        <f>'Tableau demande'!B24</f>
        <v>0</v>
      </c>
      <c r="C24" s="17">
        <f>'Tableau demande'!$C24</f>
        <v>0</v>
      </c>
      <c r="D24" s="9" t="str">
        <f>'Tableau demande'!$D24</f>
        <v/>
      </c>
      <c r="E24" s="8">
        <f>'Tableau demande'!$E24</f>
        <v>0</v>
      </c>
      <c r="F24" s="18" t="str">
        <f>'Tableau demande'!$F24</f>
        <v/>
      </c>
      <c r="G24" s="30">
        <f t="shared" si="0"/>
        <v>0</v>
      </c>
      <c r="H24" s="26">
        <f>'Tableau demande'!AA24</f>
        <v>0</v>
      </c>
      <c r="I24" s="26">
        <f>'Tableau demande'!AB24</f>
        <v>0</v>
      </c>
      <c r="J24" s="26">
        <f>'Tableau demande'!AC24</f>
        <v>0</v>
      </c>
      <c r="K24" s="51"/>
      <c r="L24" s="468"/>
      <c r="M24" s="52"/>
      <c r="N24" s="185">
        <f>'RA n'!N24+K24+J24-M24</f>
        <v>0</v>
      </c>
      <c r="O24" s="37"/>
      <c r="T24" s="40"/>
      <c r="U24" s="40"/>
      <c r="V24" s="40"/>
      <c r="W24" s="40"/>
      <c r="X24" s="40"/>
    </row>
    <row r="25" spans="1:24" x14ac:dyDescent="0.2">
      <c r="A25" s="306">
        <f>'Tableau demande'!A25</f>
        <v>0</v>
      </c>
      <c r="B25" s="306">
        <f>'Tableau demande'!B25</f>
        <v>0</v>
      </c>
      <c r="C25" s="17">
        <f>'Tableau demande'!$C25</f>
        <v>0</v>
      </c>
      <c r="D25" s="9" t="str">
        <f>'Tableau demande'!$D25</f>
        <v/>
      </c>
      <c r="E25" s="8">
        <f>'Tableau demande'!$E25</f>
        <v>0</v>
      </c>
      <c r="F25" s="18" t="str">
        <f>'Tableau demande'!$F25</f>
        <v/>
      </c>
      <c r="G25" s="30">
        <f t="shared" si="0"/>
        <v>0</v>
      </c>
      <c r="H25" s="26">
        <f>'Tableau demande'!AA25</f>
        <v>0</v>
      </c>
      <c r="I25" s="26">
        <f>'Tableau demande'!AB25</f>
        <v>0</v>
      </c>
      <c r="J25" s="26">
        <f>'Tableau demande'!AC25</f>
        <v>0</v>
      </c>
      <c r="K25" s="51"/>
      <c r="L25" s="468"/>
      <c r="M25" s="52"/>
      <c r="N25" s="185">
        <f>'RA n'!N25+K25+J25-M25</f>
        <v>0</v>
      </c>
      <c r="O25" s="37"/>
      <c r="T25" s="40"/>
      <c r="U25" s="40"/>
      <c r="V25" s="40"/>
      <c r="W25" s="40"/>
      <c r="X25" s="40"/>
    </row>
    <row r="26" spans="1:24" x14ac:dyDescent="0.2">
      <c r="A26" s="306">
        <f>'Tableau demande'!A26</f>
        <v>0</v>
      </c>
      <c r="B26" s="306">
        <f>'Tableau demande'!B26</f>
        <v>0</v>
      </c>
      <c r="C26" s="17">
        <f>'Tableau demande'!$C26</f>
        <v>0</v>
      </c>
      <c r="D26" s="9" t="str">
        <f>'Tableau demande'!$D26</f>
        <v/>
      </c>
      <c r="E26" s="8">
        <f>'Tableau demande'!$E26</f>
        <v>0</v>
      </c>
      <c r="F26" s="18" t="str">
        <f>'Tableau demande'!$F26</f>
        <v/>
      </c>
      <c r="G26" s="30">
        <f t="shared" si="0"/>
        <v>0</v>
      </c>
      <c r="H26" s="26">
        <f>'Tableau demande'!AA26</f>
        <v>0</v>
      </c>
      <c r="I26" s="26">
        <f>'Tableau demande'!AB26</f>
        <v>0</v>
      </c>
      <c r="J26" s="26">
        <f>'Tableau demande'!AC26</f>
        <v>0</v>
      </c>
      <c r="K26" s="51"/>
      <c r="L26" s="468"/>
      <c r="M26" s="52"/>
      <c r="N26" s="185">
        <f>'RA n'!N26+K26+J26-M26</f>
        <v>0</v>
      </c>
      <c r="O26" s="37"/>
      <c r="T26" s="40"/>
      <c r="U26" s="40"/>
      <c r="V26" s="40"/>
      <c r="W26" s="40"/>
      <c r="X26" s="40"/>
    </row>
    <row r="27" spans="1:24" x14ac:dyDescent="0.2">
      <c r="A27" s="306">
        <f>'Tableau demande'!A27</f>
        <v>0</v>
      </c>
      <c r="B27" s="306">
        <f>'Tableau demande'!B27</f>
        <v>0</v>
      </c>
      <c r="C27" s="17">
        <f>'Tableau demande'!$C27</f>
        <v>0</v>
      </c>
      <c r="D27" s="9" t="str">
        <f>'Tableau demande'!$D27</f>
        <v/>
      </c>
      <c r="E27" s="8">
        <f>'Tableau demande'!$E27</f>
        <v>0</v>
      </c>
      <c r="F27" s="18" t="str">
        <f>'Tableau demande'!$F27</f>
        <v/>
      </c>
      <c r="G27" s="30">
        <f t="shared" si="0"/>
        <v>0</v>
      </c>
      <c r="H27" s="26">
        <f>'Tableau demande'!AA27</f>
        <v>0</v>
      </c>
      <c r="I27" s="26">
        <f>'Tableau demande'!AB27</f>
        <v>0</v>
      </c>
      <c r="J27" s="26">
        <f>'Tableau demande'!AC27</f>
        <v>0</v>
      </c>
      <c r="K27" s="51"/>
      <c r="L27" s="468"/>
      <c r="M27" s="52"/>
      <c r="N27" s="185">
        <f>'RA n'!N27+K27+J27-M27</f>
        <v>0</v>
      </c>
      <c r="O27" s="37"/>
      <c r="T27" s="40"/>
      <c r="U27" s="40"/>
      <c r="V27" s="40"/>
      <c r="W27" s="40"/>
      <c r="X27" s="40"/>
    </row>
    <row r="28" spans="1:24" x14ac:dyDescent="0.2">
      <c r="A28" s="306">
        <f>'Tableau demande'!A28</f>
        <v>0</v>
      </c>
      <c r="B28" s="306">
        <f>'Tableau demande'!B28</f>
        <v>0</v>
      </c>
      <c r="C28" s="17">
        <f>'Tableau demande'!$C28</f>
        <v>0</v>
      </c>
      <c r="D28" s="9" t="str">
        <f>'Tableau demande'!$D28</f>
        <v/>
      </c>
      <c r="E28" s="8">
        <f>'Tableau demande'!$E28</f>
        <v>0</v>
      </c>
      <c r="F28" s="18" t="str">
        <f>'Tableau demande'!$F28</f>
        <v/>
      </c>
      <c r="G28" s="30">
        <f t="shared" si="0"/>
        <v>0</v>
      </c>
      <c r="H28" s="26">
        <f>'Tableau demande'!AA28</f>
        <v>0</v>
      </c>
      <c r="I28" s="26">
        <f>'Tableau demande'!AB28</f>
        <v>0</v>
      </c>
      <c r="J28" s="26">
        <f>'Tableau demande'!AC28</f>
        <v>0</v>
      </c>
      <c r="K28" s="51"/>
      <c r="L28" s="468"/>
      <c r="M28" s="52"/>
      <c r="N28" s="185">
        <f>'RA n'!N28+K28+J28-M28</f>
        <v>0</v>
      </c>
      <c r="O28" s="37"/>
      <c r="T28" s="40"/>
      <c r="U28" s="40"/>
      <c r="V28" s="40"/>
      <c r="W28" s="40"/>
      <c r="X28" s="40"/>
    </row>
    <row r="29" spans="1:24" x14ac:dyDescent="0.2">
      <c r="A29" s="306">
        <f>'Tableau demande'!A29</f>
        <v>0</v>
      </c>
      <c r="B29" s="306">
        <f>'Tableau demande'!B29</f>
        <v>0</v>
      </c>
      <c r="C29" s="17">
        <f>'Tableau demande'!$C29</f>
        <v>0</v>
      </c>
      <c r="D29" s="9" t="str">
        <f>'Tableau demande'!$D29</f>
        <v/>
      </c>
      <c r="E29" s="8">
        <f>'Tableau demande'!$E29</f>
        <v>0</v>
      </c>
      <c r="F29" s="18" t="str">
        <f>'Tableau demande'!$F29</f>
        <v/>
      </c>
      <c r="G29" s="30">
        <f t="shared" si="0"/>
        <v>0</v>
      </c>
      <c r="H29" s="26">
        <f>'Tableau demande'!AA29</f>
        <v>0</v>
      </c>
      <c r="I29" s="26">
        <f>'Tableau demande'!AB29</f>
        <v>0</v>
      </c>
      <c r="J29" s="26">
        <f>'Tableau demande'!AC29</f>
        <v>0</v>
      </c>
      <c r="K29" s="51"/>
      <c r="L29" s="468"/>
      <c r="M29" s="52"/>
      <c r="N29" s="185">
        <f>'RA n'!N29+K29+J29-M29</f>
        <v>0</v>
      </c>
      <c r="O29" s="37"/>
      <c r="T29" s="40"/>
      <c r="U29" s="40"/>
      <c r="V29" s="40"/>
      <c r="W29" s="40"/>
      <c r="X29" s="40"/>
    </row>
    <row r="30" spans="1:24" x14ac:dyDescent="0.2">
      <c r="A30" s="306">
        <f>'Tableau demande'!A30</f>
        <v>0</v>
      </c>
      <c r="B30" s="306">
        <f>'Tableau demande'!B30</f>
        <v>0</v>
      </c>
      <c r="C30" s="17">
        <f>'Tableau demande'!$C30</f>
        <v>0</v>
      </c>
      <c r="D30" s="9" t="str">
        <f>'Tableau demande'!$D30</f>
        <v/>
      </c>
      <c r="E30" s="8">
        <f>'Tableau demande'!$E30</f>
        <v>0</v>
      </c>
      <c r="F30" s="18" t="str">
        <f>'Tableau demande'!$F30</f>
        <v/>
      </c>
      <c r="G30" s="30">
        <f t="shared" si="0"/>
        <v>0</v>
      </c>
      <c r="H30" s="26">
        <f>'Tableau demande'!AA30</f>
        <v>0</v>
      </c>
      <c r="I30" s="26">
        <f>'Tableau demande'!AB30</f>
        <v>0</v>
      </c>
      <c r="J30" s="26">
        <f>'Tableau demande'!AC30</f>
        <v>0</v>
      </c>
      <c r="K30" s="51"/>
      <c r="L30" s="468"/>
      <c r="M30" s="52"/>
      <c r="N30" s="185">
        <f>'RA n'!N30+K30+J30-M30</f>
        <v>0</v>
      </c>
      <c r="O30" s="37"/>
      <c r="T30" s="40"/>
      <c r="U30" s="40"/>
      <c r="V30" s="40"/>
      <c r="W30" s="40"/>
      <c r="X30" s="40"/>
    </row>
    <row r="31" spans="1:24" x14ac:dyDescent="0.2">
      <c r="A31" s="306">
        <f>'Tableau demande'!A31</f>
        <v>0</v>
      </c>
      <c r="B31" s="306">
        <f>'Tableau demande'!B31</f>
        <v>0</v>
      </c>
      <c r="C31" s="17">
        <f>'Tableau demande'!$C31</f>
        <v>0</v>
      </c>
      <c r="D31" s="9" t="str">
        <f>'Tableau demande'!$D31</f>
        <v/>
      </c>
      <c r="E31" s="8">
        <f>'Tableau demande'!$E31</f>
        <v>0</v>
      </c>
      <c r="F31" s="18" t="str">
        <f>'Tableau demande'!$F31</f>
        <v/>
      </c>
      <c r="G31" s="30">
        <f t="shared" si="0"/>
        <v>0</v>
      </c>
      <c r="H31" s="26">
        <f>'Tableau demande'!AA31</f>
        <v>0</v>
      </c>
      <c r="I31" s="26">
        <f>'Tableau demande'!AB31</f>
        <v>0</v>
      </c>
      <c r="J31" s="26">
        <f>'Tableau demande'!AC31</f>
        <v>0</v>
      </c>
      <c r="K31" s="51"/>
      <c r="L31" s="468"/>
      <c r="M31" s="52"/>
      <c r="N31" s="185">
        <f>'RA n'!N31+K31+J31-M31</f>
        <v>0</v>
      </c>
      <c r="O31" s="37"/>
      <c r="T31" s="40"/>
      <c r="U31" s="40"/>
      <c r="V31" s="40"/>
      <c r="W31" s="40"/>
      <c r="X31" s="40"/>
    </row>
    <row r="32" spans="1:24" x14ac:dyDescent="0.2">
      <c r="A32" s="306">
        <f>'Tableau demande'!A32</f>
        <v>0</v>
      </c>
      <c r="B32" s="306">
        <f>'Tableau demande'!B32</f>
        <v>0</v>
      </c>
      <c r="C32" s="17">
        <f>'Tableau demande'!$C32</f>
        <v>0</v>
      </c>
      <c r="D32" s="9" t="str">
        <f>'Tableau demande'!$D32</f>
        <v/>
      </c>
      <c r="E32" s="8">
        <f>'Tableau demande'!$E32</f>
        <v>0</v>
      </c>
      <c r="F32" s="18" t="str">
        <f>'Tableau demande'!$F32</f>
        <v/>
      </c>
      <c r="G32" s="30">
        <f t="shared" si="0"/>
        <v>0</v>
      </c>
      <c r="H32" s="26">
        <f>'Tableau demande'!AA32</f>
        <v>0</v>
      </c>
      <c r="I32" s="26">
        <f>'Tableau demande'!AB32</f>
        <v>0</v>
      </c>
      <c r="J32" s="26">
        <f>'Tableau demande'!AC32</f>
        <v>0</v>
      </c>
      <c r="K32" s="51"/>
      <c r="L32" s="468"/>
      <c r="M32" s="52"/>
      <c r="N32" s="185">
        <f>'RA n'!N32+K32+J32-M32</f>
        <v>0</v>
      </c>
      <c r="O32" s="37"/>
      <c r="T32" s="40"/>
      <c r="U32" s="40"/>
      <c r="V32" s="40"/>
      <c r="W32" s="40"/>
      <c r="X32" s="40"/>
    </row>
    <row r="33" spans="1:24" x14ac:dyDescent="0.2">
      <c r="A33" s="306">
        <f>'Tableau demande'!A33</f>
        <v>0</v>
      </c>
      <c r="B33" s="306">
        <f>'Tableau demande'!B33</f>
        <v>0</v>
      </c>
      <c r="C33" s="17">
        <f>'Tableau demande'!$C33</f>
        <v>0</v>
      </c>
      <c r="D33" s="9" t="str">
        <f>'Tableau demande'!$D33</f>
        <v/>
      </c>
      <c r="E33" s="8">
        <f>'Tableau demande'!$E33</f>
        <v>0</v>
      </c>
      <c r="F33" s="18" t="str">
        <f>'Tableau demande'!$F33</f>
        <v/>
      </c>
      <c r="G33" s="30">
        <f t="shared" si="0"/>
        <v>0</v>
      </c>
      <c r="H33" s="26">
        <f>'Tableau demande'!AA33</f>
        <v>0</v>
      </c>
      <c r="I33" s="26">
        <f>'Tableau demande'!AB33</f>
        <v>0</v>
      </c>
      <c r="J33" s="26">
        <f>'Tableau demande'!AC33</f>
        <v>0</v>
      </c>
      <c r="K33" s="51"/>
      <c r="L33" s="468"/>
      <c r="M33" s="52"/>
      <c r="N33" s="185">
        <f>'RA n'!N33+K33+J33-M33</f>
        <v>0</v>
      </c>
      <c r="O33" s="37"/>
      <c r="T33" s="40"/>
      <c r="U33" s="40"/>
      <c r="V33" s="40"/>
      <c r="W33" s="40"/>
      <c r="X33" s="40"/>
    </row>
    <row r="34" spans="1:24" x14ac:dyDescent="0.2">
      <c r="A34" s="306">
        <f>'Tableau demande'!A34</f>
        <v>0</v>
      </c>
      <c r="B34" s="306">
        <f>'Tableau demande'!B34</f>
        <v>0</v>
      </c>
      <c r="C34" s="17">
        <f>'Tableau demande'!$C34</f>
        <v>0</v>
      </c>
      <c r="D34" s="9" t="str">
        <f>'Tableau demande'!$D34</f>
        <v/>
      </c>
      <c r="E34" s="8">
        <f>'Tableau demande'!$E34</f>
        <v>0</v>
      </c>
      <c r="F34" s="18" t="str">
        <f>'Tableau demande'!$F34</f>
        <v/>
      </c>
      <c r="G34" s="30">
        <f t="shared" si="0"/>
        <v>0</v>
      </c>
      <c r="H34" s="26">
        <f>'Tableau demande'!AA34</f>
        <v>0</v>
      </c>
      <c r="I34" s="26">
        <f>'Tableau demande'!AB34</f>
        <v>0</v>
      </c>
      <c r="J34" s="26">
        <f>'Tableau demande'!AC34</f>
        <v>0</v>
      </c>
      <c r="K34" s="51"/>
      <c r="L34" s="468"/>
      <c r="M34" s="52"/>
      <c r="N34" s="185">
        <f>'RA n'!N34+K34+J34-M34</f>
        <v>0</v>
      </c>
      <c r="O34" s="37"/>
      <c r="T34" s="40"/>
      <c r="U34" s="40"/>
      <c r="V34" s="40"/>
      <c r="W34" s="40"/>
      <c r="X34" s="40"/>
    </row>
    <row r="35" spans="1:24" x14ac:dyDescent="0.2">
      <c r="A35" s="306">
        <f>'Tableau demande'!A35</f>
        <v>0</v>
      </c>
      <c r="B35" s="306">
        <f>'Tableau demande'!B35</f>
        <v>0</v>
      </c>
      <c r="C35" s="17">
        <f>'Tableau demande'!$C35</f>
        <v>0</v>
      </c>
      <c r="D35" s="9" t="str">
        <f>'Tableau demande'!$D35</f>
        <v/>
      </c>
      <c r="E35" s="8">
        <f>'Tableau demande'!$E35</f>
        <v>0</v>
      </c>
      <c r="F35" s="18" t="str">
        <f>'Tableau demande'!$F35</f>
        <v/>
      </c>
      <c r="G35" s="30">
        <f t="shared" si="0"/>
        <v>0</v>
      </c>
      <c r="H35" s="26">
        <f>'Tableau demande'!AA35</f>
        <v>0</v>
      </c>
      <c r="I35" s="26">
        <f>'Tableau demande'!AB35</f>
        <v>0</v>
      </c>
      <c r="J35" s="26">
        <f>'Tableau demande'!AC35</f>
        <v>0</v>
      </c>
      <c r="K35" s="51"/>
      <c r="L35" s="468"/>
      <c r="M35" s="52"/>
      <c r="N35" s="185">
        <f>'RA n'!N35+K35+J35-M35</f>
        <v>0</v>
      </c>
      <c r="O35" s="37"/>
      <c r="T35" s="40"/>
      <c r="U35" s="40"/>
      <c r="V35" s="40"/>
      <c r="W35" s="40"/>
      <c r="X35" s="40"/>
    </row>
    <row r="36" spans="1:24" x14ac:dyDescent="0.2">
      <c r="A36" s="306">
        <f>'Tableau demande'!A36</f>
        <v>0</v>
      </c>
      <c r="B36" s="306">
        <f>'Tableau demande'!B36</f>
        <v>0</v>
      </c>
      <c r="C36" s="17">
        <f>'Tableau demande'!$C36</f>
        <v>0</v>
      </c>
      <c r="D36" s="9" t="str">
        <f>'Tableau demande'!$D36</f>
        <v/>
      </c>
      <c r="E36" s="8">
        <f>'Tableau demande'!$E36</f>
        <v>0</v>
      </c>
      <c r="F36" s="18" t="str">
        <f>'Tableau demande'!$F36</f>
        <v/>
      </c>
      <c r="G36" s="30">
        <f t="shared" si="0"/>
        <v>0</v>
      </c>
      <c r="H36" s="26">
        <f>'Tableau demande'!AA36</f>
        <v>0</v>
      </c>
      <c r="I36" s="26">
        <f>'Tableau demande'!AB36</f>
        <v>0</v>
      </c>
      <c r="J36" s="26">
        <f>'Tableau demande'!AC36</f>
        <v>0</v>
      </c>
      <c r="K36" s="51"/>
      <c r="L36" s="468"/>
      <c r="M36" s="52"/>
      <c r="N36" s="185">
        <f>'RA n'!N36+K36+J36-M36</f>
        <v>0</v>
      </c>
      <c r="O36" s="37"/>
      <c r="T36" s="40"/>
      <c r="U36" s="40"/>
      <c r="V36" s="40"/>
      <c r="W36" s="40"/>
      <c r="X36" s="40"/>
    </row>
    <row r="37" spans="1:24" x14ac:dyDescent="0.2">
      <c r="A37" s="306">
        <f>'Tableau demande'!A37</f>
        <v>0</v>
      </c>
      <c r="B37" s="306">
        <f>'Tableau demande'!B37</f>
        <v>0</v>
      </c>
      <c r="C37" s="17">
        <f>'Tableau demande'!$C37</f>
        <v>0</v>
      </c>
      <c r="D37" s="9" t="str">
        <f>'Tableau demande'!$D37</f>
        <v/>
      </c>
      <c r="E37" s="8">
        <f>'Tableau demande'!$E37</f>
        <v>0</v>
      </c>
      <c r="F37" s="18" t="str">
        <f>'Tableau demande'!$F37</f>
        <v/>
      </c>
      <c r="G37" s="30">
        <f t="shared" si="0"/>
        <v>0</v>
      </c>
      <c r="H37" s="26">
        <f>'Tableau demande'!AA37</f>
        <v>0</v>
      </c>
      <c r="I37" s="26">
        <f>'Tableau demande'!AB37</f>
        <v>0</v>
      </c>
      <c r="J37" s="26">
        <f>'Tableau demande'!AC37</f>
        <v>0</v>
      </c>
      <c r="K37" s="51"/>
      <c r="L37" s="468"/>
      <c r="M37" s="52"/>
      <c r="N37" s="185">
        <f>'RA n'!N37+K37+J37-M37</f>
        <v>0</v>
      </c>
      <c r="O37" s="37"/>
      <c r="T37" s="40"/>
      <c r="U37" s="40"/>
      <c r="V37" s="40"/>
      <c r="W37" s="40"/>
      <c r="X37" s="40"/>
    </row>
    <row r="38" spans="1:24" x14ac:dyDescent="0.2">
      <c r="A38" s="306">
        <f>'Tableau demande'!A38</f>
        <v>0</v>
      </c>
      <c r="B38" s="306">
        <f>'Tableau demande'!B38</f>
        <v>0</v>
      </c>
      <c r="C38" s="17">
        <f>'Tableau demande'!$C38</f>
        <v>0</v>
      </c>
      <c r="D38" s="9" t="str">
        <f>'Tableau demande'!$D38</f>
        <v/>
      </c>
      <c r="E38" s="8">
        <f>'Tableau demande'!$E38</f>
        <v>0</v>
      </c>
      <c r="F38" s="18" t="str">
        <f>'Tableau demande'!$F38</f>
        <v/>
      </c>
      <c r="G38" s="30">
        <f t="shared" si="0"/>
        <v>0</v>
      </c>
      <c r="H38" s="26">
        <f>'Tableau demande'!AA38</f>
        <v>0</v>
      </c>
      <c r="I38" s="26">
        <f>'Tableau demande'!AB38</f>
        <v>0</v>
      </c>
      <c r="J38" s="26">
        <f>'Tableau demande'!AC38</f>
        <v>0</v>
      </c>
      <c r="K38" s="51"/>
      <c r="L38" s="468"/>
      <c r="M38" s="52"/>
      <c r="N38" s="185">
        <f>'RA n'!N38+K38+J38-M38</f>
        <v>0</v>
      </c>
      <c r="O38" s="37"/>
      <c r="R38" s="50"/>
      <c r="S38" s="53"/>
      <c r="T38" s="2"/>
      <c r="U38" s="1"/>
      <c r="V38" s="41"/>
      <c r="W38" s="2"/>
      <c r="X38" s="40"/>
    </row>
    <row r="39" spans="1:24" x14ac:dyDescent="0.2">
      <c r="A39" s="306">
        <f>'Tableau demande'!A39</f>
        <v>0</v>
      </c>
      <c r="B39" s="306">
        <f>'Tableau demande'!B39</f>
        <v>0</v>
      </c>
      <c r="C39" s="17">
        <f>'Tableau demande'!$C39</f>
        <v>0</v>
      </c>
      <c r="D39" s="9" t="str">
        <f>'Tableau demande'!$D39</f>
        <v/>
      </c>
      <c r="E39" s="8">
        <f>'Tableau demande'!$E39</f>
        <v>0</v>
      </c>
      <c r="F39" s="18" t="str">
        <f>'Tableau demande'!$F39</f>
        <v/>
      </c>
      <c r="G39" s="30">
        <f t="shared" si="0"/>
        <v>0</v>
      </c>
      <c r="H39" s="26">
        <f>'Tableau demande'!AA39</f>
        <v>0</v>
      </c>
      <c r="I39" s="26">
        <f>'Tableau demande'!AB39</f>
        <v>0</v>
      </c>
      <c r="J39" s="26">
        <f>'Tableau demande'!AC39</f>
        <v>0</v>
      </c>
      <c r="K39" s="51"/>
      <c r="L39" s="468"/>
      <c r="M39" s="52"/>
      <c r="N39" s="185">
        <f>'RA n'!N39+K39+J39-M39</f>
        <v>0</v>
      </c>
      <c r="O39" s="37"/>
    </row>
    <row r="40" spans="1:24" x14ac:dyDescent="0.2">
      <c r="A40" s="306">
        <f>'Tableau demande'!A40</f>
        <v>0</v>
      </c>
      <c r="B40" s="306">
        <f>'Tableau demande'!B40</f>
        <v>0</v>
      </c>
      <c r="C40" s="17">
        <f>'Tableau demande'!$C40</f>
        <v>0</v>
      </c>
      <c r="D40" s="9" t="str">
        <f>'Tableau demande'!$D40</f>
        <v/>
      </c>
      <c r="E40" s="8">
        <f>'Tableau demande'!$E40</f>
        <v>0</v>
      </c>
      <c r="F40" s="18" t="str">
        <f>'Tableau demande'!$F40</f>
        <v/>
      </c>
      <c r="G40" s="30">
        <f t="shared" si="0"/>
        <v>0</v>
      </c>
      <c r="H40" s="26">
        <f>'Tableau demande'!AA40</f>
        <v>0</v>
      </c>
      <c r="I40" s="26">
        <f>'Tableau demande'!AB40</f>
        <v>0</v>
      </c>
      <c r="J40" s="26">
        <f>'Tableau demande'!AC40</f>
        <v>0</v>
      </c>
      <c r="K40" s="51"/>
      <c r="L40" s="468"/>
      <c r="M40" s="52"/>
      <c r="N40" s="185">
        <f>'RA n'!N40+K40+J40-M40</f>
        <v>0</v>
      </c>
      <c r="O40" s="37"/>
    </row>
    <row r="41" spans="1:24" x14ac:dyDescent="0.2">
      <c r="A41" s="306">
        <f>'Tableau demande'!A41</f>
        <v>0</v>
      </c>
      <c r="B41" s="306">
        <f>'Tableau demande'!B41</f>
        <v>0</v>
      </c>
      <c r="C41" s="17">
        <f>'Tableau demande'!$C41</f>
        <v>0</v>
      </c>
      <c r="D41" s="9" t="str">
        <f>'Tableau demande'!$D41</f>
        <v/>
      </c>
      <c r="E41" s="8">
        <f>'Tableau demande'!$E41</f>
        <v>0</v>
      </c>
      <c r="F41" s="18" t="str">
        <f>'Tableau demande'!$F41</f>
        <v/>
      </c>
      <c r="G41" s="30">
        <f t="shared" ref="G41:G60" si="1">H41+I41+J41</f>
        <v>0</v>
      </c>
      <c r="H41" s="26">
        <f>'Tableau demande'!AA41</f>
        <v>0</v>
      </c>
      <c r="I41" s="26">
        <f>'Tableau demande'!AB41</f>
        <v>0</v>
      </c>
      <c r="J41" s="26">
        <f>'Tableau demande'!AC41</f>
        <v>0</v>
      </c>
      <c r="K41" s="51"/>
      <c r="L41" s="468"/>
      <c r="M41" s="52"/>
      <c r="N41" s="185">
        <f>'RA n'!N41+K41+J41-M41</f>
        <v>0</v>
      </c>
      <c r="O41" s="37"/>
    </row>
    <row r="42" spans="1:24" x14ac:dyDescent="0.2">
      <c r="A42" s="306">
        <f>'Tableau demande'!A42</f>
        <v>0</v>
      </c>
      <c r="B42" s="306">
        <f>'Tableau demande'!B42</f>
        <v>0</v>
      </c>
      <c r="C42" s="17">
        <f>'Tableau demande'!$C42</f>
        <v>0</v>
      </c>
      <c r="D42" s="9" t="str">
        <f>'Tableau demande'!$D42</f>
        <v/>
      </c>
      <c r="E42" s="8">
        <f>'Tableau demande'!$E42</f>
        <v>0</v>
      </c>
      <c r="F42" s="18" t="str">
        <f>'Tableau demande'!$F42</f>
        <v/>
      </c>
      <c r="G42" s="30">
        <f t="shared" si="1"/>
        <v>0</v>
      </c>
      <c r="H42" s="26">
        <f>'Tableau demande'!AA42</f>
        <v>0</v>
      </c>
      <c r="I42" s="26">
        <f>'Tableau demande'!AB42</f>
        <v>0</v>
      </c>
      <c r="J42" s="26">
        <f>'Tableau demande'!AC42</f>
        <v>0</v>
      </c>
      <c r="K42" s="51"/>
      <c r="L42" s="468"/>
      <c r="M42" s="52"/>
      <c r="N42" s="185">
        <f>'RA n'!N42+K42+J42-M42</f>
        <v>0</v>
      </c>
      <c r="O42" s="37"/>
    </row>
    <row r="43" spans="1:24" x14ac:dyDescent="0.2">
      <c r="A43" s="306">
        <f>'Tableau demande'!A43</f>
        <v>0</v>
      </c>
      <c r="B43" s="306">
        <f>'Tableau demande'!B43</f>
        <v>0</v>
      </c>
      <c r="C43" s="17">
        <f>'Tableau demande'!$C43</f>
        <v>0</v>
      </c>
      <c r="D43" s="9" t="str">
        <f>'Tableau demande'!$D43</f>
        <v/>
      </c>
      <c r="E43" s="8">
        <f>'Tableau demande'!$E43</f>
        <v>0</v>
      </c>
      <c r="F43" s="18" t="str">
        <f>'Tableau demande'!$F43</f>
        <v/>
      </c>
      <c r="G43" s="30">
        <f t="shared" si="1"/>
        <v>0</v>
      </c>
      <c r="H43" s="26">
        <f>'Tableau demande'!AA43</f>
        <v>0</v>
      </c>
      <c r="I43" s="26">
        <f>'Tableau demande'!AB43</f>
        <v>0</v>
      </c>
      <c r="J43" s="26">
        <f>'Tableau demande'!AC43</f>
        <v>0</v>
      </c>
      <c r="K43" s="51"/>
      <c r="L43" s="468"/>
      <c r="M43" s="52"/>
      <c r="N43" s="185">
        <f>'RA n'!N43+K43+J43-M43</f>
        <v>0</v>
      </c>
      <c r="O43" s="37"/>
    </row>
    <row r="44" spans="1:24" x14ac:dyDescent="0.2">
      <c r="A44" s="306">
        <f>'Tableau demande'!A44</f>
        <v>0</v>
      </c>
      <c r="B44" s="306">
        <f>'Tableau demande'!B44</f>
        <v>0</v>
      </c>
      <c r="C44" s="17">
        <f>'Tableau demande'!$C44</f>
        <v>0</v>
      </c>
      <c r="D44" s="9" t="str">
        <f>'Tableau demande'!$D44</f>
        <v/>
      </c>
      <c r="E44" s="8">
        <f>'Tableau demande'!$E44</f>
        <v>0</v>
      </c>
      <c r="F44" s="18" t="str">
        <f>'Tableau demande'!$F44</f>
        <v/>
      </c>
      <c r="G44" s="30">
        <f t="shared" si="1"/>
        <v>0</v>
      </c>
      <c r="H44" s="26">
        <f>'Tableau demande'!AA44</f>
        <v>0</v>
      </c>
      <c r="I44" s="26">
        <f>'Tableau demande'!AB44</f>
        <v>0</v>
      </c>
      <c r="J44" s="26">
        <f>'Tableau demande'!AC44</f>
        <v>0</v>
      </c>
      <c r="K44" s="51"/>
      <c r="L44" s="468"/>
      <c r="M44" s="52"/>
      <c r="N44" s="185">
        <f>'RA n'!N44+K44+J44-M44</f>
        <v>0</v>
      </c>
      <c r="O44" s="37"/>
    </row>
    <row r="45" spans="1:24" x14ac:dyDescent="0.2">
      <c r="A45" s="306">
        <f>'Tableau demande'!A45</f>
        <v>0</v>
      </c>
      <c r="B45" s="306">
        <f>'Tableau demande'!B45</f>
        <v>0</v>
      </c>
      <c r="C45" s="17">
        <f>'Tableau demande'!$C45</f>
        <v>0</v>
      </c>
      <c r="D45" s="9" t="str">
        <f>'Tableau demande'!$D45</f>
        <v/>
      </c>
      <c r="E45" s="8">
        <f>'Tableau demande'!$E45</f>
        <v>0</v>
      </c>
      <c r="F45" s="18" t="str">
        <f>'Tableau demande'!$F45</f>
        <v/>
      </c>
      <c r="G45" s="30">
        <f t="shared" si="1"/>
        <v>0</v>
      </c>
      <c r="H45" s="26">
        <f>'Tableau demande'!AA45</f>
        <v>0</v>
      </c>
      <c r="I45" s="26">
        <f>'Tableau demande'!AB45</f>
        <v>0</v>
      </c>
      <c r="J45" s="26">
        <f>'Tableau demande'!AC45</f>
        <v>0</v>
      </c>
      <c r="K45" s="51"/>
      <c r="L45" s="468"/>
      <c r="M45" s="52"/>
      <c r="N45" s="185">
        <f>'RA n'!N45+K45+J45-M45</f>
        <v>0</v>
      </c>
      <c r="O45" s="37"/>
    </row>
    <row r="46" spans="1:24" x14ac:dyDescent="0.2">
      <c r="A46" s="306">
        <f>'Tableau demande'!A46</f>
        <v>0</v>
      </c>
      <c r="B46" s="306">
        <f>'Tableau demande'!B46</f>
        <v>0</v>
      </c>
      <c r="C46" s="17">
        <f>'Tableau demande'!$C46</f>
        <v>0</v>
      </c>
      <c r="D46" s="9" t="str">
        <f>'Tableau demande'!$D46</f>
        <v/>
      </c>
      <c r="E46" s="8">
        <f>'Tableau demande'!$E46</f>
        <v>0</v>
      </c>
      <c r="F46" s="18" t="str">
        <f>'Tableau demande'!$F46</f>
        <v/>
      </c>
      <c r="G46" s="30">
        <f t="shared" si="1"/>
        <v>0</v>
      </c>
      <c r="H46" s="26">
        <f>'Tableau demande'!AA46</f>
        <v>0</v>
      </c>
      <c r="I46" s="26">
        <f>'Tableau demande'!AB46</f>
        <v>0</v>
      </c>
      <c r="J46" s="26">
        <f>'Tableau demande'!AC46</f>
        <v>0</v>
      </c>
      <c r="K46" s="51"/>
      <c r="L46" s="468"/>
      <c r="M46" s="52"/>
      <c r="N46" s="185">
        <f>'RA n'!N46+K46+J46-M46</f>
        <v>0</v>
      </c>
      <c r="O46" s="37"/>
    </row>
    <row r="47" spans="1:24" x14ac:dyDescent="0.2">
      <c r="A47" s="306">
        <f>'Tableau demande'!A47</f>
        <v>0</v>
      </c>
      <c r="B47" s="306">
        <f>'Tableau demande'!B47</f>
        <v>0</v>
      </c>
      <c r="C47" s="17">
        <f>'Tableau demande'!$C47</f>
        <v>0</v>
      </c>
      <c r="D47" s="9" t="str">
        <f>'Tableau demande'!$D47</f>
        <v/>
      </c>
      <c r="E47" s="8">
        <f>'Tableau demande'!$E47</f>
        <v>0</v>
      </c>
      <c r="F47" s="18" t="str">
        <f>'Tableau demande'!$F47</f>
        <v/>
      </c>
      <c r="G47" s="30">
        <f t="shared" si="1"/>
        <v>0</v>
      </c>
      <c r="H47" s="26">
        <f>'Tableau demande'!AA47</f>
        <v>0</v>
      </c>
      <c r="I47" s="26">
        <f>'Tableau demande'!AB47</f>
        <v>0</v>
      </c>
      <c r="J47" s="26">
        <f>'Tableau demande'!AC47</f>
        <v>0</v>
      </c>
      <c r="K47" s="51"/>
      <c r="L47" s="468"/>
      <c r="M47" s="52"/>
      <c r="N47" s="185">
        <f>'RA n'!N47+K47+J47-M47</f>
        <v>0</v>
      </c>
      <c r="O47" s="37"/>
    </row>
    <row r="48" spans="1:24" x14ac:dyDescent="0.2">
      <c r="A48" s="306">
        <f>'Tableau demande'!A48</f>
        <v>0</v>
      </c>
      <c r="B48" s="306">
        <f>'Tableau demande'!B48</f>
        <v>0</v>
      </c>
      <c r="C48" s="17">
        <f>'Tableau demande'!$C48</f>
        <v>0</v>
      </c>
      <c r="D48" s="9" t="str">
        <f>'Tableau demande'!$D48</f>
        <v/>
      </c>
      <c r="E48" s="8">
        <f>'Tableau demande'!$E48</f>
        <v>0</v>
      </c>
      <c r="F48" s="18" t="str">
        <f>'Tableau demande'!$F48</f>
        <v/>
      </c>
      <c r="G48" s="30">
        <f t="shared" si="1"/>
        <v>0</v>
      </c>
      <c r="H48" s="26">
        <f>'Tableau demande'!AA48</f>
        <v>0</v>
      </c>
      <c r="I48" s="26">
        <f>'Tableau demande'!AB48</f>
        <v>0</v>
      </c>
      <c r="J48" s="26">
        <f>'Tableau demande'!AC48</f>
        <v>0</v>
      </c>
      <c r="K48" s="51"/>
      <c r="L48" s="468"/>
      <c r="M48" s="52"/>
      <c r="N48" s="185">
        <f>'RA n'!N48+K48+J48-M48</f>
        <v>0</v>
      </c>
      <c r="O48" s="37"/>
    </row>
    <row r="49" spans="1:15" x14ac:dyDescent="0.2">
      <c r="A49" s="306">
        <f>'Tableau demande'!A49</f>
        <v>0</v>
      </c>
      <c r="B49" s="306">
        <f>'Tableau demande'!B49</f>
        <v>0</v>
      </c>
      <c r="C49" s="17">
        <f>'Tableau demande'!$C49</f>
        <v>0</v>
      </c>
      <c r="D49" s="9" t="str">
        <f>'Tableau demande'!$D49</f>
        <v/>
      </c>
      <c r="E49" s="8">
        <f>'Tableau demande'!$E49</f>
        <v>0</v>
      </c>
      <c r="F49" s="18" t="str">
        <f>'Tableau demande'!$F49</f>
        <v/>
      </c>
      <c r="G49" s="30">
        <f t="shared" si="1"/>
        <v>0</v>
      </c>
      <c r="H49" s="26">
        <f>'Tableau demande'!AA49</f>
        <v>0</v>
      </c>
      <c r="I49" s="26">
        <f>'Tableau demande'!AB49</f>
        <v>0</v>
      </c>
      <c r="J49" s="26">
        <f>'Tableau demande'!AC49</f>
        <v>0</v>
      </c>
      <c r="K49" s="51"/>
      <c r="L49" s="468"/>
      <c r="M49" s="52"/>
      <c r="N49" s="185">
        <f>'RA n'!N49+K49+J49-M49</f>
        <v>0</v>
      </c>
      <c r="O49" s="37"/>
    </row>
    <row r="50" spans="1:15" x14ac:dyDescent="0.2">
      <c r="A50" s="306">
        <f>'Tableau demande'!A50</f>
        <v>0</v>
      </c>
      <c r="B50" s="306">
        <f>'Tableau demande'!B50</f>
        <v>0</v>
      </c>
      <c r="C50" s="17">
        <f>'Tableau demande'!$C50</f>
        <v>0</v>
      </c>
      <c r="D50" s="9" t="str">
        <f>'Tableau demande'!$D50</f>
        <v/>
      </c>
      <c r="E50" s="8">
        <f>'Tableau demande'!$E50</f>
        <v>0</v>
      </c>
      <c r="F50" s="18" t="str">
        <f>'Tableau demande'!$F50</f>
        <v/>
      </c>
      <c r="G50" s="30">
        <f t="shared" si="1"/>
        <v>0</v>
      </c>
      <c r="H50" s="26">
        <f>'Tableau demande'!AA50</f>
        <v>0</v>
      </c>
      <c r="I50" s="26">
        <f>'Tableau demande'!AB50</f>
        <v>0</v>
      </c>
      <c r="J50" s="26">
        <f>'Tableau demande'!AC50</f>
        <v>0</v>
      </c>
      <c r="K50" s="51"/>
      <c r="L50" s="468"/>
      <c r="M50" s="52"/>
      <c r="N50" s="185">
        <f>'RA n'!N50+K50+J50-M50</f>
        <v>0</v>
      </c>
      <c r="O50" s="37"/>
    </row>
    <row r="51" spans="1:15" x14ac:dyDescent="0.2">
      <c r="A51" s="306">
        <f>'Tableau demande'!A51</f>
        <v>0</v>
      </c>
      <c r="B51" s="306">
        <f>'Tableau demande'!B51</f>
        <v>0</v>
      </c>
      <c r="C51" s="17">
        <f>'Tableau demande'!$C51</f>
        <v>0</v>
      </c>
      <c r="D51" s="9" t="str">
        <f>'Tableau demande'!$D51</f>
        <v/>
      </c>
      <c r="E51" s="8">
        <f>'Tableau demande'!$E51</f>
        <v>0</v>
      </c>
      <c r="F51" s="18" t="str">
        <f>'Tableau demande'!$F51</f>
        <v/>
      </c>
      <c r="G51" s="30">
        <f t="shared" si="1"/>
        <v>0</v>
      </c>
      <c r="H51" s="26">
        <f>'Tableau demande'!AA51</f>
        <v>0</v>
      </c>
      <c r="I51" s="26">
        <f>'Tableau demande'!AB51</f>
        <v>0</v>
      </c>
      <c r="J51" s="26">
        <f>'Tableau demande'!AC51</f>
        <v>0</v>
      </c>
      <c r="K51" s="51"/>
      <c r="L51" s="468"/>
      <c r="M51" s="52"/>
      <c r="N51" s="185">
        <f>'RA n'!N51+K51+J51-M51</f>
        <v>0</v>
      </c>
      <c r="O51" s="37"/>
    </row>
    <row r="52" spans="1:15" x14ac:dyDescent="0.2">
      <c r="A52" s="306">
        <f>'Tableau demande'!A52</f>
        <v>0</v>
      </c>
      <c r="B52" s="306">
        <f>'Tableau demande'!B52</f>
        <v>0</v>
      </c>
      <c r="C52" s="17">
        <f>'Tableau demande'!$C52</f>
        <v>0</v>
      </c>
      <c r="D52" s="9" t="str">
        <f>'Tableau demande'!$D52</f>
        <v/>
      </c>
      <c r="E52" s="8">
        <f>'Tableau demande'!$E52</f>
        <v>0</v>
      </c>
      <c r="F52" s="18" t="str">
        <f>'Tableau demande'!$F52</f>
        <v/>
      </c>
      <c r="G52" s="30">
        <f t="shared" si="1"/>
        <v>0</v>
      </c>
      <c r="H52" s="26">
        <f>'Tableau demande'!AA52</f>
        <v>0</v>
      </c>
      <c r="I52" s="26">
        <f>'Tableau demande'!AB52</f>
        <v>0</v>
      </c>
      <c r="J52" s="26">
        <f>'Tableau demande'!AC52</f>
        <v>0</v>
      </c>
      <c r="K52" s="51"/>
      <c r="L52" s="468"/>
      <c r="M52" s="52"/>
      <c r="N52" s="185">
        <f>'RA n'!N52+K52+J52-M52</f>
        <v>0</v>
      </c>
      <c r="O52" s="37"/>
    </row>
    <row r="53" spans="1:15" x14ac:dyDescent="0.2">
      <c r="A53" s="306">
        <f>'Tableau demande'!A53</f>
        <v>0</v>
      </c>
      <c r="B53" s="306">
        <f>'Tableau demande'!B53</f>
        <v>0</v>
      </c>
      <c r="C53" s="17">
        <f>'Tableau demande'!$C53</f>
        <v>0</v>
      </c>
      <c r="D53" s="9" t="str">
        <f>'Tableau demande'!$D53</f>
        <v/>
      </c>
      <c r="E53" s="8">
        <f>'Tableau demande'!$E53</f>
        <v>0</v>
      </c>
      <c r="F53" s="18" t="str">
        <f>'Tableau demande'!$F53</f>
        <v/>
      </c>
      <c r="G53" s="30">
        <f t="shared" si="1"/>
        <v>0</v>
      </c>
      <c r="H53" s="26">
        <f>'Tableau demande'!AA53</f>
        <v>0</v>
      </c>
      <c r="I53" s="26">
        <f>'Tableau demande'!AB53</f>
        <v>0</v>
      </c>
      <c r="J53" s="26">
        <f>'Tableau demande'!AC53</f>
        <v>0</v>
      </c>
      <c r="K53" s="51"/>
      <c r="L53" s="468"/>
      <c r="M53" s="52"/>
      <c r="N53" s="185">
        <f>'RA n'!N53+K53+J53-M53</f>
        <v>0</v>
      </c>
      <c r="O53" s="37"/>
    </row>
    <row r="54" spans="1:15" x14ac:dyDescent="0.2">
      <c r="A54" s="306">
        <f>'Tableau demande'!A54</f>
        <v>0</v>
      </c>
      <c r="B54" s="306">
        <f>'Tableau demande'!B54</f>
        <v>0</v>
      </c>
      <c r="C54" s="17">
        <f>'Tableau demande'!$C54</f>
        <v>0</v>
      </c>
      <c r="D54" s="9" t="str">
        <f>'Tableau demande'!$D54</f>
        <v/>
      </c>
      <c r="E54" s="8">
        <f>'Tableau demande'!$E54</f>
        <v>0</v>
      </c>
      <c r="F54" s="18" t="str">
        <f>'Tableau demande'!$F54</f>
        <v/>
      </c>
      <c r="G54" s="30">
        <f t="shared" si="1"/>
        <v>0</v>
      </c>
      <c r="H54" s="26">
        <f>'Tableau demande'!AA54</f>
        <v>0</v>
      </c>
      <c r="I54" s="26">
        <f>'Tableau demande'!AB54</f>
        <v>0</v>
      </c>
      <c r="J54" s="26">
        <f>'Tableau demande'!AC54</f>
        <v>0</v>
      </c>
      <c r="K54" s="51"/>
      <c r="L54" s="468"/>
      <c r="M54" s="52"/>
      <c r="N54" s="185">
        <f>'RA n'!N54+K54+J54-M54</f>
        <v>0</v>
      </c>
      <c r="O54" s="37"/>
    </row>
    <row r="55" spans="1:15" x14ac:dyDescent="0.2">
      <c r="A55" s="306">
        <f>'Tableau demande'!A55</f>
        <v>0</v>
      </c>
      <c r="B55" s="306">
        <f>'Tableau demande'!B55</f>
        <v>0</v>
      </c>
      <c r="C55" s="17">
        <f>'Tableau demande'!$C55</f>
        <v>0</v>
      </c>
      <c r="D55" s="9" t="str">
        <f>'Tableau demande'!$D55</f>
        <v/>
      </c>
      <c r="E55" s="8">
        <f>'Tableau demande'!$E55</f>
        <v>0</v>
      </c>
      <c r="F55" s="18" t="str">
        <f>'Tableau demande'!$F55</f>
        <v/>
      </c>
      <c r="G55" s="30">
        <f t="shared" si="1"/>
        <v>0</v>
      </c>
      <c r="H55" s="26">
        <f>'Tableau demande'!AA55</f>
        <v>0</v>
      </c>
      <c r="I55" s="26">
        <f>'Tableau demande'!AB55</f>
        <v>0</v>
      </c>
      <c r="J55" s="26">
        <f>'Tableau demande'!AC55</f>
        <v>0</v>
      </c>
      <c r="K55" s="51"/>
      <c r="L55" s="468"/>
      <c r="M55" s="52"/>
      <c r="N55" s="185">
        <f>'RA n'!N55+K55+J55-M55</f>
        <v>0</v>
      </c>
      <c r="O55" s="37"/>
    </row>
    <row r="56" spans="1:15" x14ac:dyDescent="0.2">
      <c r="A56" s="306">
        <f>'Tableau demande'!A56</f>
        <v>0</v>
      </c>
      <c r="B56" s="306">
        <f>'Tableau demande'!B56</f>
        <v>0</v>
      </c>
      <c r="C56" s="17">
        <f>'Tableau demande'!$C56</f>
        <v>0</v>
      </c>
      <c r="D56" s="9" t="str">
        <f>'Tableau demande'!$D56</f>
        <v/>
      </c>
      <c r="E56" s="8">
        <f>'Tableau demande'!$E56</f>
        <v>0</v>
      </c>
      <c r="F56" s="18" t="str">
        <f>'Tableau demande'!$F56</f>
        <v/>
      </c>
      <c r="G56" s="30">
        <f t="shared" si="1"/>
        <v>0</v>
      </c>
      <c r="H56" s="26">
        <f>'Tableau demande'!AA56</f>
        <v>0</v>
      </c>
      <c r="I56" s="26">
        <f>'Tableau demande'!AB56</f>
        <v>0</v>
      </c>
      <c r="J56" s="26">
        <f>'Tableau demande'!AC56</f>
        <v>0</v>
      </c>
      <c r="K56" s="51"/>
      <c r="L56" s="468"/>
      <c r="M56" s="52"/>
      <c r="N56" s="185">
        <f>'RA n'!N56+K56+J56-M56</f>
        <v>0</v>
      </c>
      <c r="O56" s="37"/>
    </row>
    <row r="57" spans="1:15" x14ac:dyDescent="0.2">
      <c r="A57" s="306">
        <f>'Tableau demande'!A57</f>
        <v>0</v>
      </c>
      <c r="B57" s="306">
        <f>'Tableau demande'!B57</f>
        <v>0</v>
      </c>
      <c r="C57" s="17">
        <f>'Tableau demande'!$C57</f>
        <v>0</v>
      </c>
      <c r="D57" s="9" t="str">
        <f>'Tableau demande'!$D57</f>
        <v/>
      </c>
      <c r="E57" s="8">
        <f>'Tableau demande'!$E57</f>
        <v>0</v>
      </c>
      <c r="F57" s="18" t="str">
        <f>'Tableau demande'!$F57</f>
        <v/>
      </c>
      <c r="G57" s="30">
        <f t="shared" si="1"/>
        <v>0</v>
      </c>
      <c r="H57" s="26">
        <f>'Tableau demande'!AA57</f>
        <v>0</v>
      </c>
      <c r="I57" s="26">
        <f>'Tableau demande'!AB57</f>
        <v>0</v>
      </c>
      <c r="J57" s="26">
        <f>'Tableau demande'!AC57</f>
        <v>0</v>
      </c>
      <c r="K57" s="51"/>
      <c r="L57" s="468"/>
      <c r="M57" s="52"/>
      <c r="N57" s="185">
        <f>'RA n'!N57+K57+J57-M57</f>
        <v>0</v>
      </c>
      <c r="O57" s="37"/>
    </row>
    <row r="58" spans="1:15" x14ac:dyDescent="0.2">
      <c r="A58" s="306">
        <f>'Tableau demande'!A58</f>
        <v>0</v>
      </c>
      <c r="B58" s="306">
        <f>'Tableau demande'!B58</f>
        <v>0</v>
      </c>
      <c r="C58" s="17">
        <f>'Tableau demande'!$C58</f>
        <v>0</v>
      </c>
      <c r="D58" s="9" t="str">
        <f>'Tableau demande'!$D58</f>
        <v/>
      </c>
      <c r="E58" s="8">
        <f>'Tableau demande'!$E58</f>
        <v>0</v>
      </c>
      <c r="F58" s="18" t="str">
        <f>'Tableau demande'!$F58</f>
        <v/>
      </c>
      <c r="G58" s="30">
        <f t="shared" si="1"/>
        <v>0</v>
      </c>
      <c r="H58" s="26">
        <f>'Tableau demande'!AA58</f>
        <v>0</v>
      </c>
      <c r="I58" s="26">
        <f>'Tableau demande'!AB58</f>
        <v>0</v>
      </c>
      <c r="J58" s="26">
        <f>'Tableau demande'!AC58</f>
        <v>0</v>
      </c>
      <c r="K58" s="51"/>
      <c r="L58" s="468"/>
      <c r="M58" s="52"/>
      <c r="N58" s="185">
        <f>'RA n'!N58+K58+J58-M58</f>
        <v>0</v>
      </c>
      <c r="O58" s="37"/>
    </row>
    <row r="59" spans="1:15" x14ac:dyDescent="0.2">
      <c r="A59" s="306">
        <f>'Tableau demande'!A59</f>
        <v>0</v>
      </c>
      <c r="B59" s="306">
        <f>'Tableau demande'!B59</f>
        <v>0</v>
      </c>
      <c r="C59" s="17">
        <f>'Tableau demande'!$C59</f>
        <v>0</v>
      </c>
      <c r="D59" s="9" t="str">
        <f>'Tableau demande'!$D59</f>
        <v/>
      </c>
      <c r="E59" s="8">
        <f>'Tableau demande'!$E59</f>
        <v>0</v>
      </c>
      <c r="F59" s="18" t="str">
        <f>'Tableau demande'!$F59</f>
        <v/>
      </c>
      <c r="G59" s="30">
        <f t="shared" si="1"/>
        <v>0</v>
      </c>
      <c r="H59" s="26">
        <f>'Tableau demande'!AA59</f>
        <v>0</v>
      </c>
      <c r="I59" s="26">
        <f>'Tableau demande'!AB59</f>
        <v>0</v>
      </c>
      <c r="J59" s="26">
        <f>'Tableau demande'!AC59</f>
        <v>0</v>
      </c>
      <c r="K59" s="51"/>
      <c r="L59" s="468"/>
      <c r="M59" s="52"/>
      <c r="N59" s="185">
        <f>'RA n'!N59+K59+J59-M59</f>
        <v>0</v>
      </c>
      <c r="O59" s="37"/>
    </row>
    <row r="60" spans="1:15" ht="16.5" thickBot="1" x14ac:dyDescent="0.25">
      <c r="A60" s="306">
        <f>'Tableau demande'!A60</f>
        <v>0</v>
      </c>
      <c r="B60" s="306">
        <f>'Tableau demande'!B60</f>
        <v>0</v>
      </c>
      <c r="C60" s="17">
        <f>'Tableau demande'!$C60</f>
        <v>0</v>
      </c>
      <c r="D60" s="9" t="str">
        <f>'Tableau demande'!$D60</f>
        <v/>
      </c>
      <c r="E60" s="8">
        <f>'Tableau demande'!$E60</f>
        <v>0</v>
      </c>
      <c r="F60" s="18" t="str">
        <f>'Tableau demande'!$F60</f>
        <v/>
      </c>
      <c r="G60" s="30">
        <f t="shared" si="1"/>
        <v>0</v>
      </c>
      <c r="H60" s="26">
        <f>'Tableau demande'!AA60</f>
        <v>0</v>
      </c>
      <c r="I60" s="26">
        <f>'Tableau demande'!AB60</f>
        <v>0</v>
      </c>
      <c r="J60" s="26">
        <f>'Tableau demande'!AC60</f>
        <v>0</v>
      </c>
      <c r="K60" s="51"/>
      <c r="L60" s="468"/>
      <c r="M60" s="52"/>
      <c r="N60" s="185">
        <f>'RA n'!N60+K60+J60-M60</f>
        <v>0</v>
      </c>
      <c r="O60" s="37"/>
    </row>
    <row r="61" spans="1:15" ht="16.5" thickBot="1" x14ac:dyDescent="0.25">
      <c r="A61" s="464" t="s">
        <v>3</v>
      </c>
      <c r="B61" s="465"/>
      <c r="C61" s="465"/>
      <c r="D61" s="465"/>
      <c r="E61" s="465"/>
      <c r="F61" s="466"/>
      <c r="G61" s="32">
        <f>SUM(G11:G60)</f>
        <v>0</v>
      </c>
      <c r="H61" s="27">
        <f>SUM(H11:H60)</f>
        <v>0</v>
      </c>
      <c r="I61" s="27">
        <f>SUM(I11:I60)</f>
        <v>0</v>
      </c>
      <c r="J61" s="27">
        <f>SUM(J11:J60)</f>
        <v>0</v>
      </c>
      <c r="K61" s="33">
        <f>SUM(K11:K60)</f>
        <v>0</v>
      </c>
      <c r="L61" s="120">
        <f>'RA n'!L61+M9+(M9/0.8*0.2)-J61-K61</f>
        <v>0</v>
      </c>
      <c r="M61" s="33">
        <f>SUM(M11:M60)</f>
        <v>0</v>
      </c>
      <c r="N61" s="126">
        <f>SUMIF(N11:N60,"&gt;0",N11:N60)</f>
        <v>0</v>
      </c>
      <c r="O61" s="37"/>
    </row>
    <row r="62" spans="1:15" ht="16.5" thickBot="1" x14ac:dyDescent="0.25"/>
    <row r="63" spans="1:15" ht="16.5" thickBot="1" x14ac:dyDescent="0.25">
      <c r="J63" s="255" t="s">
        <v>718</v>
      </c>
      <c r="K63" s="254" t="str">
        <f>IF((M9+I61)=0,"",K61/(M9+I61))</f>
        <v/>
      </c>
      <c r="L63" s="350" t="s">
        <v>719</v>
      </c>
      <c r="M63" s="254" t="str">
        <f>IF((K61+J61)=0,"",M61/(K61+J61))</f>
        <v/>
      </c>
    </row>
    <row r="64" spans="1:15" x14ac:dyDescent="0.2">
      <c r="H64" s="84"/>
    </row>
    <row r="66" spans="2:15" x14ac:dyDescent="0.2">
      <c r="H66" s="38"/>
      <c r="I66" s="38"/>
      <c r="J66" s="38"/>
    </row>
    <row r="67" spans="2:15" s="38" customFormat="1" x14ac:dyDescent="0.2">
      <c r="B67" s="37"/>
      <c r="C67" s="37"/>
      <c r="D67" s="37"/>
      <c r="E67" s="48"/>
      <c r="F67" s="37"/>
      <c r="G67" s="37"/>
      <c r="H67" s="37"/>
      <c r="I67" s="37"/>
      <c r="J67" s="37"/>
      <c r="L67" s="50"/>
      <c r="M67" s="50"/>
      <c r="N67" s="50"/>
      <c r="O67" s="50"/>
    </row>
    <row r="68" spans="2:15" s="38" customFormat="1" x14ac:dyDescent="0.2">
      <c r="B68" s="37"/>
      <c r="C68" s="37"/>
      <c r="D68" s="37"/>
      <c r="E68" s="48"/>
      <c r="F68" s="37"/>
      <c r="G68" s="37"/>
      <c r="H68" s="37"/>
      <c r="I68" s="37"/>
      <c r="J68" s="37"/>
      <c r="L68" s="50"/>
      <c r="M68" s="50"/>
      <c r="N68" s="50"/>
      <c r="O68" s="50"/>
    </row>
    <row r="69" spans="2:15" s="38" customFormat="1" x14ac:dyDescent="0.2">
      <c r="B69" s="37"/>
      <c r="C69" s="37"/>
      <c r="D69" s="37"/>
      <c r="E69" s="48"/>
      <c r="F69" s="37"/>
      <c r="G69" s="37"/>
      <c r="H69" s="37"/>
      <c r="I69" s="37"/>
      <c r="J69" s="37"/>
      <c r="L69" s="50"/>
      <c r="M69" s="50"/>
      <c r="N69" s="50"/>
      <c r="O69" s="50"/>
    </row>
    <row r="70" spans="2:15" s="38" customFormat="1" x14ac:dyDescent="0.2">
      <c r="B70" s="37"/>
      <c r="C70" s="37"/>
      <c r="D70" s="37"/>
      <c r="E70" s="48"/>
      <c r="F70" s="37"/>
      <c r="G70" s="37"/>
      <c r="H70" s="37"/>
      <c r="I70" s="37"/>
      <c r="J70" s="37"/>
      <c r="L70" s="50"/>
      <c r="M70" s="50"/>
      <c r="N70" s="50"/>
      <c r="O70" s="50"/>
    </row>
  </sheetData>
  <sheetProtection password="9ED5" sheet="1" objects="1" scenarios="1" formatColumns="0" formatRows="0" insertHyperlinks="0" selectLockedCells="1" sort="0" autoFilter="0" pivotTables="0"/>
  <mergeCells count="5">
    <mergeCell ref="A1:B5"/>
    <mergeCell ref="G9:J9"/>
    <mergeCell ref="A61:F61"/>
    <mergeCell ref="L11:L60"/>
    <mergeCell ref="K9:L9"/>
  </mergeCells>
  <conditionalFormatting sqref="N11:N60">
    <cfRule type="cellIs" dxfId="12" priority="2" operator="lessThan">
      <formula>0</formula>
    </cfRule>
  </conditionalFormatting>
  <dataValidations count="4">
    <dataValidation allowBlank="1" showInputMessage="1" showErrorMessage="1" prompt="2012" sqref="D1:D4"/>
    <dataValidation type="whole" allowBlank="1" showInputMessage="1" showErrorMessage="1" sqref="T38 W38">
      <formula1>10</formula1>
      <formula2>99</formula2>
    </dataValidation>
    <dataValidation type="textLength" allowBlank="1" showInputMessage="1" showErrorMessage="1" sqref="E7">
      <formula1>2</formula1>
      <formula2>6</formula2>
    </dataValidation>
    <dataValidation type="custom" showInputMessage="1" showErrorMessage="1" error="Le code projet doit être unique. Des suffixe peuvent être utilisés" sqref="A11:B60">
      <formula1>COUNTIF($A$11:$A$60,A11)&lt;2</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70C0"/>
  </sheetPr>
  <dimension ref="A1:X70"/>
  <sheetViews>
    <sheetView showZeros="0" zoomScale="70" zoomScaleNormal="70" workbookViewId="0">
      <pane xSplit="2" ySplit="10" topLeftCell="G31" activePane="bottomRight" state="frozen"/>
      <selection activeCell="B27" sqref="B27"/>
      <selection pane="topRight" activeCell="B27" sqref="B27"/>
      <selection pane="bottomLeft" activeCell="B27" sqref="B27"/>
      <selection pane="bottomRight" activeCell="P43" sqref="P43"/>
    </sheetView>
  </sheetViews>
  <sheetFormatPr baseColWidth="10" defaultColWidth="9.140625" defaultRowHeight="15.75" x14ac:dyDescent="0.2"/>
  <cols>
    <col min="1" max="1" width="9.140625" style="37"/>
    <col min="2" max="2" width="74.28515625" style="37" customWidth="1"/>
    <col min="3" max="3" width="10.42578125" style="37" hidden="1" customWidth="1"/>
    <col min="4" max="4" width="27.7109375" style="37" hidden="1" customWidth="1"/>
    <col min="5" max="5" width="21.28515625" style="48" hidden="1" customWidth="1"/>
    <col min="6" max="6" width="9" style="37" hidden="1" customWidth="1"/>
    <col min="7" max="10" width="18.7109375" style="37" customWidth="1"/>
    <col min="11" max="11" width="17.85546875" style="37" customWidth="1"/>
    <col min="12" max="12" width="19" style="48" customWidth="1"/>
    <col min="13" max="13" width="20.28515625" style="48" customWidth="1"/>
    <col min="14" max="14" width="18.140625" style="48" customWidth="1"/>
    <col min="15" max="15" width="19.7109375" style="48" customWidth="1"/>
    <col min="16" max="16384" width="9.140625" style="37"/>
  </cols>
  <sheetData>
    <row r="1" spans="1:24" ht="20.25" x14ac:dyDescent="0.2">
      <c r="A1" s="463" t="str">
        <f>CONCATENATE("Rapport annuel 20",'Tableau demande'!E2,'Tableau demande'!F2+2," : ",'Tableau demande'!B2," : AC 20",'Tableau demande'!F2," - 20",'Tableau demande'!I2)</f>
        <v>Rapport annuel 202 :  : AC 20 - 20</v>
      </c>
      <c r="B1" s="463"/>
      <c r="D1" s="36"/>
      <c r="E1" s="39"/>
      <c r="F1" s="36"/>
      <c r="G1" s="36"/>
      <c r="H1" s="36"/>
      <c r="I1" s="294"/>
      <c r="J1" s="116"/>
      <c r="K1" s="116"/>
    </row>
    <row r="2" spans="1:24" ht="20.25" x14ac:dyDescent="0.2">
      <c r="A2" s="463"/>
      <c r="B2" s="463"/>
      <c r="D2" s="36"/>
      <c r="E2" s="39"/>
      <c r="F2" s="36"/>
      <c r="G2" s="36"/>
      <c r="H2" s="36"/>
      <c r="I2" s="294"/>
      <c r="J2" s="116"/>
      <c r="K2" s="116"/>
    </row>
    <row r="3" spans="1:24" ht="20.25" x14ac:dyDescent="0.2">
      <c r="A3" s="463"/>
      <c r="B3" s="463"/>
      <c r="D3" s="36"/>
      <c r="E3" s="39"/>
      <c r="F3" s="36"/>
      <c r="G3" s="36"/>
      <c r="H3" s="36"/>
      <c r="I3" s="294"/>
      <c r="J3" s="116"/>
      <c r="K3" s="116"/>
    </row>
    <row r="4" spans="1:24" ht="20.25" x14ac:dyDescent="0.2">
      <c r="A4" s="463"/>
      <c r="B4" s="463"/>
      <c r="D4" s="36"/>
      <c r="E4" s="39"/>
      <c r="F4" s="36"/>
      <c r="G4" s="36"/>
      <c r="H4" s="36"/>
      <c r="I4" s="294"/>
      <c r="J4" s="116"/>
      <c r="K4" s="116"/>
    </row>
    <row r="5" spans="1:24" x14ac:dyDescent="0.2">
      <c r="A5" s="463"/>
      <c r="B5" s="463"/>
    </row>
    <row r="6" spans="1:24" ht="20.25" x14ac:dyDescent="0.2">
      <c r="A6" s="49"/>
      <c r="B6" s="49"/>
    </row>
    <row r="7" spans="1:24" x14ac:dyDescent="0.2">
      <c r="E7" s="1"/>
      <c r="F7" s="50"/>
    </row>
    <row r="8" spans="1:24" ht="16.5" thickBot="1" x14ac:dyDescent="0.25">
      <c r="B8" s="38"/>
    </row>
    <row r="9" spans="1:24" s="38" customFormat="1" ht="32.25" thickBot="1" x14ac:dyDescent="0.25">
      <c r="A9" s="10" t="s">
        <v>626</v>
      </c>
      <c r="B9" s="11" t="s">
        <v>627</v>
      </c>
      <c r="C9" s="10" t="s">
        <v>4</v>
      </c>
      <c r="D9" s="14" t="s">
        <v>0</v>
      </c>
      <c r="E9" s="15" t="s">
        <v>2</v>
      </c>
      <c r="F9" s="16" t="s">
        <v>1</v>
      </c>
      <c r="G9" s="473" t="str">
        <f>CONCATENATE("Ventilation 20",'Tableau demande'!$F$2+2)</f>
        <v>Ventilation 202</v>
      </c>
      <c r="H9" s="474"/>
      <c r="I9" s="474"/>
      <c r="J9" s="475"/>
      <c r="K9" s="397" t="str">
        <f>CONCATENATE("Enveloppe totale appelée en 20",'Tableau demande'!$F$2+2)</f>
        <v>Enveloppe totale appelée en 202</v>
      </c>
      <c r="L9" s="398"/>
      <c r="M9" s="346">
        <f>'Appels de fonds'!J11</f>
        <v>0</v>
      </c>
      <c r="N9" s="128"/>
    </row>
    <row r="10" spans="1:24" s="38" customFormat="1" ht="63.75" thickBot="1" x14ac:dyDescent="0.25">
      <c r="A10" s="20"/>
      <c r="B10" s="21"/>
      <c r="C10" s="22"/>
      <c r="D10" s="23"/>
      <c r="E10" s="24"/>
      <c r="F10" s="25"/>
      <c r="G10" s="22" t="s">
        <v>632</v>
      </c>
      <c r="H10" s="82" t="s">
        <v>633</v>
      </c>
      <c r="I10" s="82" t="s">
        <v>650</v>
      </c>
      <c r="J10" s="113" t="s">
        <v>652</v>
      </c>
      <c r="K10" s="103" t="str">
        <f>CONCATENATE("Transféré sur le terrain en 20",'Tableau demande'!F2+2)</f>
        <v>Transféré sur le terrain en 202</v>
      </c>
      <c r="L10" s="104" t="s">
        <v>704</v>
      </c>
      <c r="M10" s="105" t="str">
        <f>CONCATENATE("dépensé en 20",'Tableau demande'!F2+2)</f>
        <v>dépensé en 202</v>
      </c>
      <c r="N10" s="348" t="s">
        <v>726</v>
      </c>
    </row>
    <row r="11" spans="1:24" x14ac:dyDescent="0.2">
      <c r="A11" s="297"/>
      <c r="B11" s="297"/>
      <c r="C11" s="298"/>
      <c r="D11" s="299"/>
      <c r="E11" s="300"/>
      <c r="F11" s="301"/>
      <c r="G11" s="302"/>
      <c r="H11" s="303"/>
      <c r="I11" s="303"/>
      <c r="J11" s="303"/>
      <c r="K11" s="304"/>
      <c r="L11" s="467" t="str">
        <f>IFERROR(#REF!-K11*H11/(H11+I11),"")</f>
        <v/>
      </c>
      <c r="M11" s="304"/>
      <c r="N11" s="256"/>
      <c r="O11" s="37"/>
    </row>
    <row r="12" spans="1:24" x14ac:dyDescent="0.2">
      <c r="A12" s="19">
        <f>'Tableau demande'!A12</f>
        <v>0</v>
      </c>
      <c r="B12" s="19">
        <f>'Tableau demande'!B12</f>
        <v>0</v>
      </c>
      <c r="C12" s="17">
        <f>'Tableau demande'!C12</f>
        <v>0</v>
      </c>
      <c r="D12" s="9" t="str">
        <f>'Tableau demande'!D12</f>
        <v/>
      </c>
      <c r="E12" s="8">
        <f>'Tableau demande'!E12</f>
        <v>0</v>
      </c>
      <c r="F12" s="18" t="str">
        <f>'Tableau demande'!F12</f>
        <v/>
      </c>
      <c r="G12" s="31">
        <f t="shared" ref="G12:G40" si="0">H12+I12+J12</f>
        <v>0</v>
      </c>
      <c r="H12" s="26">
        <f>'Tableau demande'!AE12</f>
        <v>0</v>
      </c>
      <c r="I12" s="26">
        <f>'Tableau demande'!AF12</f>
        <v>0</v>
      </c>
      <c r="J12" s="26">
        <f>'Tableau demande'!AG12</f>
        <v>0</v>
      </c>
      <c r="K12" s="51"/>
      <c r="L12" s="468"/>
      <c r="M12" s="52"/>
      <c r="N12" s="185">
        <f>'RA n+1'!N12+K12+J12-M12</f>
        <v>0</v>
      </c>
      <c r="O12" s="37"/>
    </row>
    <row r="13" spans="1:24" x14ac:dyDescent="0.2">
      <c r="A13" s="19">
        <f>'Tableau demande'!A13</f>
        <v>0</v>
      </c>
      <c r="B13" s="19">
        <f>'Tableau demande'!B13</f>
        <v>0</v>
      </c>
      <c r="C13" s="17">
        <f>'Tableau demande'!C13</f>
        <v>0</v>
      </c>
      <c r="D13" s="9" t="str">
        <f>'Tableau demande'!D13</f>
        <v/>
      </c>
      <c r="E13" s="8">
        <f>'Tableau demande'!E13</f>
        <v>0</v>
      </c>
      <c r="F13" s="18" t="str">
        <f>'Tableau demande'!F13</f>
        <v/>
      </c>
      <c r="G13" s="31">
        <f t="shared" si="0"/>
        <v>0</v>
      </c>
      <c r="H13" s="26">
        <f>'Tableau demande'!AE13</f>
        <v>0</v>
      </c>
      <c r="I13" s="26">
        <f>'Tableau demande'!AF13</f>
        <v>0</v>
      </c>
      <c r="J13" s="26">
        <f>'Tableau demande'!AG13</f>
        <v>0</v>
      </c>
      <c r="K13" s="51"/>
      <c r="L13" s="468"/>
      <c r="M13" s="52"/>
      <c r="N13" s="185">
        <f>'RA n+1'!N13+K13+J13-M13</f>
        <v>0</v>
      </c>
      <c r="O13" s="37"/>
    </row>
    <row r="14" spans="1:24" x14ac:dyDescent="0.2">
      <c r="A14" s="19">
        <f>'Tableau demande'!A14</f>
        <v>0</v>
      </c>
      <c r="B14" s="19">
        <f>'Tableau demande'!B14</f>
        <v>0</v>
      </c>
      <c r="C14" s="17">
        <f>'Tableau demande'!C14</f>
        <v>0</v>
      </c>
      <c r="D14" s="9" t="str">
        <f>'Tableau demande'!D14</f>
        <v/>
      </c>
      <c r="E14" s="8">
        <f>'Tableau demande'!E14</f>
        <v>0</v>
      </c>
      <c r="F14" s="18">
        <f>'Tableau demande'!F14</f>
        <v>0</v>
      </c>
      <c r="G14" s="31">
        <f t="shared" si="0"/>
        <v>0</v>
      </c>
      <c r="H14" s="26">
        <f>'Tableau demande'!AE14</f>
        <v>0</v>
      </c>
      <c r="I14" s="26">
        <f>'Tableau demande'!AF14</f>
        <v>0</v>
      </c>
      <c r="J14" s="26">
        <f>'Tableau demande'!AG14</f>
        <v>0</v>
      </c>
      <c r="K14" s="51"/>
      <c r="L14" s="468"/>
      <c r="M14" s="52"/>
      <c r="N14" s="185">
        <f>'RA n+1'!N14+K14+J14-M14</f>
        <v>0</v>
      </c>
      <c r="O14" s="37"/>
      <c r="T14" s="40"/>
      <c r="U14" s="40"/>
      <c r="V14" s="40"/>
      <c r="W14" s="40"/>
      <c r="X14" s="40"/>
    </row>
    <row r="15" spans="1:24" x14ac:dyDescent="0.2">
      <c r="A15" s="19">
        <f>'Tableau demande'!A15</f>
        <v>0</v>
      </c>
      <c r="B15" s="19">
        <f>'Tableau demande'!B15</f>
        <v>0</v>
      </c>
      <c r="C15" s="17">
        <f>'Tableau demande'!C15</f>
        <v>0</v>
      </c>
      <c r="D15" s="9" t="str">
        <f>'Tableau demande'!D15</f>
        <v/>
      </c>
      <c r="E15" s="8">
        <f>'Tableau demande'!E15</f>
        <v>0</v>
      </c>
      <c r="F15" s="18" t="str">
        <f>'Tableau demande'!F15</f>
        <v/>
      </c>
      <c r="G15" s="31">
        <f t="shared" si="0"/>
        <v>0</v>
      </c>
      <c r="H15" s="26">
        <f>'Tableau demande'!AE15</f>
        <v>0</v>
      </c>
      <c r="I15" s="26">
        <f>'Tableau demande'!AF15</f>
        <v>0</v>
      </c>
      <c r="J15" s="26">
        <f>'Tableau demande'!AG15</f>
        <v>0</v>
      </c>
      <c r="K15" s="51"/>
      <c r="L15" s="468"/>
      <c r="M15" s="52"/>
      <c r="N15" s="185">
        <f>'RA n+1'!N15+K15+J15-M15</f>
        <v>0</v>
      </c>
      <c r="O15" s="37"/>
      <c r="T15" s="40"/>
      <c r="U15" s="40"/>
      <c r="V15" s="40"/>
      <c r="W15" s="40"/>
      <c r="X15" s="40"/>
    </row>
    <row r="16" spans="1:24" x14ac:dyDescent="0.2">
      <c r="A16" s="19">
        <f>'Tableau demande'!A16</f>
        <v>0</v>
      </c>
      <c r="B16" s="19">
        <f>'Tableau demande'!B16</f>
        <v>0</v>
      </c>
      <c r="C16" s="17">
        <f>'Tableau demande'!C16</f>
        <v>0</v>
      </c>
      <c r="D16" s="9" t="str">
        <f>'Tableau demande'!D16</f>
        <v/>
      </c>
      <c r="E16" s="8">
        <f>'Tableau demande'!E16</f>
        <v>0</v>
      </c>
      <c r="F16" s="18" t="str">
        <f>'Tableau demande'!F16</f>
        <v/>
      </c>
      <c r="G16" s="31">
        <f t="shared" si="0"/>
        <v>0</v>
      </c>
      <c r="H16" s="26">
        <f>'Tableau demande'!AE16</f>
        <v>0</v>
      </c>
      <c r="I16" s="26">
        <f>'Tableau demande'!AF16</f>
        <v>0</v>
      </c>
      <c r="J16" s="26">
        <f>'Tableau demande'!AG16</f>
        <v>0</v>
      </c>
      <c r="K16" s="51"/>
      <c r="L16" s="468"/>
      <c r="M16" s="52"/>
      <c r="N16" s="185">
        <f>'RA n+1'!N16+K16+J16-M16</f>
        <v>0</v>
      </c>
      <c r="O16" s="37"/>
      <c r="T16" s="40"/>
      <c r="U16" s="40"/>
      <c r="V16" s="40"/>
      <c r="W16" s="40"/>
      <c r="X16" s="40"/>
    </row>
    <row r="17" spans="1:24" x14ac:dyDescent="0.2">
      <c r="A17" s="19">
        <f>'Tableau demande'!A17</f>
        <v>0</v>
      </c>
      <c r="B17" s="19">
        <f>'Tableau demande'!B17</f>
        <v>0</v>
      </c>
      <c r="C17" s="17">
        <f>'Tableau demande'!C17</f>
        <v>0</v>
      </c>
      <c r="D17" s="9" t="str">
        <f>'Tableau demande'!D17</f>
        <v/>
      </c>
      <c r="E17" s="8">
        <f>'Tableau demande'!E17</f>
        <v>0</v>
      </c>
      <c r="F17" s="18" t="str">
        <f>'Tableau demande'!F17</f>
        <v/>
      </c>
      <c r="G17" s="31">
        <f t="shared" si="0"/>
        <v>0</v>
      </c>
      <c r="H17" s="26">
        <f>'Tableau demande'!AE17</f>
        <v>0</v>
      </c>
      <c r="I17" s="26">
        <f>'Tableau demande'!AF17</f>
        <v>0</v>
      </c>
      <c r="J17" s="26">
        <f>'Tableau demande'!AG17</f>
        <v>0</v>
      </c>
      <c r="K17" s="51"/>
      <c r="L17" s="468"/>
      <c r="M17" s="52"/>
      <c r="N17" s="185">
        <f>'RA n+1'!N17+K17+J17-M17</f>
        <v>0</v>
      </c>
      <c r="O17" s="37"/>
      <c r="T17" s="40"/>
      <c r="U17" s="40"/>
      <c r="V17" s="40"/>
      <c r="W17" s="40"/>
      <c r="X17" s="40"/>
    </row>
    <row r="18" spans="1:24" x14ac:dyDescent="0.2">
      <c r="A18" s="19">
        <f>'Tableau demande'!A18</f>
        <v>0</v>
      </c>
      <c r="B18" s="19">
        <f>'Tableau demande'!B18</f>
        <v>0</v>
      </c>
      <c r="C18" s="17">
        <f>'Tableau demande'!C18</f>
        <v>0</v>
      </c>
      <c r="D18" s="9" t="str">
        <f>'Tableau demande'!D18</f>
        <v/>
      </c>
      <c r="E18" s="8">
        <f>'Tableau demande'!E18</f>
        <v>0</v>
      </c>
      <c r="F18" s="18" t="str">
        <f>'Tableau demande'!F18</f>
        <v/>
      </c>
      <c r="G18" s="31">
        <f t="shared" si="0"/>
        <v>0</v>
      </c>
      <c r="H18" s="26">
        <f>'Tableau demande'!AE18</f>
        <v>0</v>
      </c>
      <c r="I18" s="26">
        <f>'Tableau demande'!AF18</f>
        <v>0</v>
      </c>
      <c r="J18" s="26">
        <f>'Tableau demande'!AG18</f>
        <v>0</v>
      </c>
      <c r="K18" s="51"/>
      <c r="L18" s="468"/>
      <c r="M18" s="52"/>
      <c r="N18" s="185">
        <f>'RA n+1'!N18+K18+J18-M18</f>
        <v>0</v>
      </c>
      <c r="O18" s="37"/>
      <c r="T18" s="40"/>
      <c r="U18" s="40"/>
      <c r="V18" s="40"/>
      <c r="W18" s="40"/>
      <c r="X18" s="40"/>
    </row>
    <row r="19" spans="1:24" x14ac:dyDescent="0.2">
      <c r="A19" s="19">
        <f>'Tableau demande'!A19</f>
        <v>0</v>
      </c>
      <c r="B19" s="19">
        <f>'Tableau demande'!B19</f>
        <v>0</v>
      </c>
      <c r="C19" s="17">
        <f>'Tableau demande'!C19</f>
        <v>0</v>
      </c>
      <c r="D19" s="9" t="str">
        <f>'Tableau demande'!D19</f>
        <v/>
      </c>
      <c r="E19" s="8">
        <f>'Tableau demande'!E19</f>
        <v>0</v>
      </c>
      <c r="F19" s="18" t="str">
        <f>'Tableau demande'!F19</f>
        <v/>
      </c>
      <c r="G19" s="31">
        <f t="shared" si="0"/>
        <v>0</v>
      </c>
      <c r="H19" s="26">
        <f>'Tableau demande'!AE19</f>
        <v>0</v>
      </c>
      <c r="I19" s="26">
        <f>'Tableau demande'!AF19</f>
        <v>0</v>
      </c>
      <c r="J19" s="26">
        <f>'Tableau demande'!AG19</f>
        <v>0</v>
      </c>
      <c r="K19" s="51"/>
      <c r="L19" s="468"/>
      <c r="M19" s="52"/>
      <c r="N19" s="185">
        <f>'RA n+1'!N19+K19+J19-M19</f>
        <v>0</v>
      </c>
      <c r="O19" s="37"/>
      <c r="T19" s="40"/>
      <c r="U19" s="40"/>
      <c r="V19" s="40"/>
      <c r="W19" s="40"/>
      <c r="X19" s="40"/>
    </row>
    <row r="20" spans="1:24" x14ac:dyDescent="0.2">
      <c r="A20" s="19">
        <f>'Tableau demande'!A20</f>
        <v>0</v>
      </c>
      <c r="B20" s="19">
        <f>'Tableau demande'!B20</f>
        <v>0</v>
      </c>
      <c r="C20" s="17">
        <f>'Tableau demande'!C20</f>
        <v>0</v>
      </c>
      <c r="D20" s="9" t="str">
        <f>'Tableau demande'!D20</f>
        <v/>
      </c>
      <c r="E20" s="8">
        <f>'Tableau demande'!E20</f>
        <v>0</v>
      </c>
      <c r="F20" s="18" t="str">
        <f>'Tableau demande'!F20</f>
        <v/>
      </c>
      <c r="G20" s="31">
        <f t="shared" si="0"/>
        <v>0</v>
      </c>
      <c r="H20" s="26">
        <f>'Tableau demande'!AE20</f>
        <v>0</v>
      </c>
      <c r="I20" s="26">
        <f>'Tableau demande'!AF20</f>
        <v>0</v>
      </c>
      <c r="J20" s="26">
        <f>'Tableau demande'!AG20</f>
        <v>0</v>
      </c>
      <c r="K20" s="51"/>
      <c r="L20" s="468"/>
      <c r="M20" s="52"/>
      <c r="N20" s="185">
        <f>'RA n+1'!N20+K20+J20-M20</f>
        <v>0</v>
      </c>
      <c r="O20" s="37"/>
      <c r="T20" s="40"/>
      <c r="U20" s="40"/>
      <c r="V20" s="40"/>
      <c r="W20" s="40"/>
      <c r="X20" s="40"/>
    </row>
    <row r="21" spans="1:24" x14ac:dyDescent="0.2">
      <c r="A21" s="19">
        <f>'Tableau demande'!A21</f>
        <v>0</v>
      </c>
      <c r="B21" s="19">
        <f>'Tableau demande'!B21</f>
        <v>0</v>
      </c>
      <c r="C21" s="17">
        <f>'Tableau demande'!C21</f>
        <v>0</v>
      </c>
      <c r="D21" s="9" t="str">
        <f>'Tableau demande'!D21</f>
        <v/>
      </c>
      <c r="E21" s="8">
        <f>'Tableau demande'!E21</f>
        <v>0</v>
      </c>
      <c r="F21" s="18" t="str">
        <f>'Tableau demande'!F21</f>
        <v/>
      </c>
      <c r="G21" s="31">
        <f t="shared" si="0"/>
        <v>0</v>
      </c>
      <c r="H21" s="26">
        <f>'Tableau demande'!AE21</f>
        <v>0</v>
      </c>
      <c r="I21" s="26">
        <f>'Tableau demande'!AF21</f>
        <v>0</v>
      </c>
      <c r="J21" s="26">
        <f>'Tableau demande'!AG21</f>
        <v>0</v>
      </c>
      <c r="K21" s="51"/>
      <c r="L21" s="468"/>
      <c r="M21" s="52"/>
      <c r="N21" s="185">
        <f>'RA n+1'!N21+K21+J21-M21</f>
        <v>0</v>
      </c>
      <c r="O21" s="37"/>
      <c r="T21" s="40"/>
      <c r="U21" s="40"/>
      <c r="V21" s="40"/>
      <c r="W21" s="40"/>
      <c r="X21" s="40"/>
    </row>
    <row r="22" spans="1:24" x14ac:dyDescent="0.2">
      <c r="A22" s="19">
        <f>'Tableau demande'!A22</f>
        <v>0</v>
      </c>
      <c r="B22" s="19">
        <f>'Tableau demande'!B22</f>
        <v>0</v>
      </c>
      <c r="C22" s="17">
        <f>'Tableau demande'!C22</f>
        <v>0</v>
      </c>
      <c r="D22" s="9" t="str">
        <f>'Tableau demande'!D22</f>
        <v/>
      </c>
      <c r="E22" s="8">
        <f>'Tableau demande'!E22</f>
        <v>0</v>
      </c>
      <c r="F22" s="18" t="str">
        <f>'Tableau demande'!F22</f>
        <v/>
      </c>
      <c r="G22" s="31">
        <f t="shared" si="0"/>
        <v>0</v>
      </c>
      <c r="H22" s="26">
        <f>'Tableau demande'!AE22</f>
        <v>0</v>
      </c>
      <c r="I22" s="26">
        <f>'Tableau demande'!AF22</f>
        <v>0</v>
      </c>
      <c r="J22" s="26">
        <f>'Tableau demande'!AG22</f>
        <v>0</v>
      </c>
      <c r="K22" s="51"/>
      <c r="L22" s="468"/>
      <c r="M22" s="52"/>
      <c r="N22" s="185">
        <f>'RA n+1'!N22+K22+J22-M22</f>
        <v>0</v>
      </c>
      <c r="O22" s="37"/>
      <c r="T22" s="40"/>
      <c r="U22" s="40"/>
      <c r="V22" s="40"/>
      <c r="W22" s="40"/>
      <c r="X22" s="40"/>
    </row>
    <row r="23" spans="1:24" x14ac:dyDescent="0.2">
      <c r="A23" s="19">
        <f>'Tableau demande'!A23</f>
        <v>0</v>
      </c>
      <c r="B23" s="19">
        <f>'Tableau demande'!B23</f>
        <v>0</v>
      </c>
      <c r="C23" s="17">
        <f>'Tableau demande'!C23</f>
        <v>0</v>
      </c>
      <c r="D23" s="9" t="str">
        <f>'Tableau demande'!D23</f>
        <v/>
      </c>
      <c r="E23" s="8">
        <f>'Tableau demande'!E23</f>
        <v>0</v>
      </c>
      <c r="F23" s="18" t="str">
        <f>'Tableau demande'!F23</f>
        <v/>
      </c>
      <c r="G23" s="31">
        <f t="shared" si="0"/>
        <v>0</v>
      </c>
      <c r="H23" s="26">
        <f>'Tableau demande'!AE23</f>
        <v>0</v>
      </c>
      <c r="I23" s="26">
        <f>'Tableau demande'!AF23</f>
        <v>0</v>
      </c>
      <c r="J23" s="26">
        <f>'Tableau demande'!AG23</f>
        <v>0</v>
      </c>
      <c r="K23" s="51"/>
      <c r="L23" s="468"/>
      <c r="M23" s="52"/>
      <c r="N23" s="185">
        <f>'RA n+1'!N23+K23+J23-M23</f>
        <v>0</v>
      </c>
      <c r="O23" s="37"/>
      <c r="T23" s="40"/>
      <c r="U23" s="40"/>
      <c r="V23" s="40"/>
      <c r="W23" s="40"/>
      <c r="X23" s="40"/>
    </row>
    <row r="24" spans="1:24" x14ac:dyDescent="0.2">
      <c r="A24" s="19">
        <f>'Tableau demande'!A24</f>
        <v>0</v>
      </c>
      <c r="B24" s="19">
        <f>'Tableau demande'!B24</f>
        <v>0</v>
      </c>
      <c r="C24" s="17">
        <f>'Tableau demande'!C24</f>
        <v>0</v>
      </c>
      <c r="D24" s="9" t="str">
        <f>'Tableau demande'!D24</f>
        <v/>
      </c>
      <c r="E24" s="8">
        <f>'Tableau demande'!E24</f>
        <v>0</v>
      </c>
      <c r="F24" s="18" t="str">
        <f>'Tableau demande'!F24</f>
        <v/>
      </c>
      <c r="G24" s="31">
        <f t="shared" si="0"/>
        <v>0</v>
      </c>
      <c r="H24" s="26">
        <f>'Tableau demande'!AE24</f>
        <v>0</v>
      </c>
      <c r="I24" s="26">
        <f>'Tableau demande'!AF24</f>
        <v>0</v>
      </c>
      <c r="J24" s="26">
        <f>'Tableau demande'!AG24</f>
        <v>0</v>
      </c>
      <c r="K24" s="51"/>
      <c r="L24" s="468"/>
      <c r="M24" s="52"/>
      <c r="N24" s="185">
        <f>'RA n+1'!N24+K24+J24-M24</f>
        <v>0</v>
      </c>
      <c r="O24" s="37"/>
      <c r="T24" s="40"/>
      <c r="U24" s="40"/>
      <c r="V24" s="40"/>
      <c r="W24" s="40"/>
      <c r="X24" s="40"/>
    </row>
    <row r="25" spans="1:24" x14ac:dyDescent="0.2">
      <c r="A25" s="19">
        <f>'Tableau demande'!A25</f>
        <v>0</v>
      </c>
      <c r="B25" s="19">
        <f>'Tableau demande'!B25</f>
        <v>0</v>
      </c>
      <c r="C25" s="17">
        <f>'Tableau demande'!C25</f>
        <v>0</v>
      </c>
      <c r="D25" s="9" t="str">
        <f>'Tableau demande'!D25</f>
        <v/>
      </c>
      <c r="E25" s="8">
        <f>'Tableau demande'!E25</f>
        <v>0</v>
      </c>
      <c r="F25" s="18" t="str">
        <f>'Tableau demande'!F25</f>
        <v/>
      </c>
      <c r="G25" s="31">
        <f t="shared" si="0"/>
        <v>0</v>
      </c>
      <c r="H25" s="26">
        <f>'Tableau demande'!AE25</f>
        <v>0</v>
      </c>
      <c r="I25" s="26">
        <f>'Tableau demande'!AF25</f>
        <v>0</v>
      </c>
      <c r="J25" s="26">
        <f>'Tableau demande'!AG25</f>
        <v>0</v>
      </c>
      <c r="K25" s="51"/>
      <c r="L25" s="468"/>
      <c r="M25" s="52"/>
      <c r="N25" s="185">
        <f>'RA n+1'!N25+K25+J25-M25</f>
        <v>0</v>
      </c>
      <c r="O25" s="37"/>
      <c r="T25" s="40"/>
      <c r="U25" s="40"/>
      <c r="V25" s="40"/>
      <c r="W25" s="40"/>
      <c r="X25" s="40"/>
    </row>
    <row r="26" spans="1:24" x14ac:dyDescent="0.2">
      <c r="A26" s="19">
        <f>'Tableau demande'!A26</f>
        <v>0</v>
      </c>
      <c r="B26" s="19">
        <f>'Tableau demande'!B26</f>
        <v>0</v>
      </c>
      <c r="C26" s="17">
        <f>'Tableau demande'!C26</f>
        <v>0</v>
      </c>
      <c r="D26" s="9" t="str">
        <f>'Tableau demande'!D26</f>
        <v/>
      </c>
      <c r="E26" s="8">
        <f>'Tableau demande'!E26</f>
        <v>0</v>
      </c>
      <c r="F26" s="18" t="str">
        <f>'Tableau demande'!F26</f>
        <v/>
      </c>
      <c r="G26" s="31">
        <f t="shared" si="0"/>
        <v>0</v>
      </c>
      <c r="H26" s="26">
        <f>'Tableau demande'!AE26</f>
        <v>0</v>
      </c>
      <c r="I26" s="26">
        <f>'Tableau demande'!AF26</f>
        <v>0</v>
      </c>
      <c r="J26" s="26">
        <f>'Tableau demande'!AG26</f>
        <v>0</v>
      </c>
      <c r="K26" s="51"/>
      <c r="L26" s="468"/>
      <c r="M26" s="52"/>
      <c r="N26" s="185">
        <f>'RA n+1'!N26+K26+J26-M26</f>
        <v>0</v>
      </c>
      <c r="O26" s="37"/>
      <c r="T26" s="40"/>
      <c r="U26" s="40"/>
      <c r="V26" s="40"/>
      <c r="W26" s="40"/>
      <c r="X26" s="40"/>
    </row>
    <row r="27" spans="1:24" x14ac:dyDescent="0.2">
      <c r="A27" s="19">
        <f>'Tableau demande'!A27</f>
        <v>0</v>
      </c>
      <c r="B27" s="19">
        <f>'Tableau demande'!B27</f>
        <v>0</v>
      </c>
      <c r="C27" s="17">
        <f>'Tableau demande'!C27</f>
        <v>0</v>
      </c>
      <c r="D27" s="9" t="str">
        <f>'Tableau demande'!D27</f>
        <v/>
      </c>
      <c r="E27" s="8">
        <f>'Tableau demande'!E27</f>
        <v>0</v>
      </c>
      <c r="F27" s="18" t="str">
        <f>'Tableau demande'!F27</f>
        <v/>
      </c>
      <c r="G27" s="31">
        <f t="shared" si="0"/>
        <v>0</v>
      </c>
      <c r="H27" s="26">
        <f>'Tableau demande'!AE27</f>
        <v>0</v>
      </c>
      <c r="I27" s="26">
        <f>'Tableau demande'!AF27</f>
        <v>0</v>
      </c>
      <c r="J27" s="26">
        <f>'Tableau demande'!AG27</f>
        <v>0</v>
      </c>
      <c r="K27" s="51"/>
      <c r="L27" s="468"/>
      <c r="M27" s="52"/>
      <c r="N27" s="185">
        <f>'RA n+1'!N27+K27+J27-M27</f>
        <v>0</v>
      </c>
      <c r="O27" s="37"/>
      <c r="T27" s="40"/>
      <c r="U27" s="40"/>
      <c r="V27" s="40"/>
      <c r="W27" s="40"/>
      <c r="X27" s="40"/>
    </row>
    <row r="28" spans="1:24" x14ac:dyDescent="0.2">
      <c r="A28" s="19">
        <f>'Tableau demande'!A28</f>
        <v>0</v>
      </c>
      <c r="B28" s="19">
        <f>'Tableau demande'!B28</f>
        <v>0</v>
      </c>
      <c r="C28" s="17">
        <f>'Tableau demande'!C28</f>
        <v>0</v>
      </c>
      <c r="D28" s="9" t="str">
        <f>'Tableau demande'!D28</f>
        <v/>
      </c>
      <c r="E28" s="8">
        <f>'Tableau demande'!E28</f>
        <v>0</v>
      </c>
      <c r="F28" s="18" t="str">
        <f>'Tableau demande'!F28</f>
        <v/>
      </c>
      <c r="G28" s="31">
        <f t="shared" si="0"/>
        <v>0</v>
      </c>
      <c r="H28" s="26">
        <f>'Tableau demande'!AE28</f>
        <v>0</v>
      </c>
      <c r="I28" s="26">
        <f>'Tableau demande'!AF28</f>
        <v>0</v>
      </c>
      <c r="J28" s="26">
        <f>'Tableau demande'!AG28</f>
        <v>0</v>
      </c>
      <c r="K28" s="51"/>
      <c r="L28" s="468"/>
      <c r="M28" s="52"/>
      <c r="N28" s="185">
        <f>'RA n+1'!N28+K28+J28-M28</f>
        <v>0</v>
      </c>
      <c r="O28" s="37"/>
      <c r="T28" s="40"/>
      <c r="U28" s="40"/>
      <c r="V28" s="40"/>
      <c r="W28" s="40"/>
      <c r="X28" s="40"/>
    </row>
    <row r="29" spans="1:24" x14ac:dyDescent="0.2">
      <c r="A29" s="19">
        <f>'Tableau demande'!A29</f>
        <v>0</v>
      </c>
      <c r="B29" s="19">
        <f>'Tableau demande'!B29</f>
        <v>0</v>
      </c>
      <c r="C29" s="17">
        <f>'Tableau demande'!C29</f>
        <v>0</v>
      </c>
      <c r="D29" s="9" t="str">
        <f>'Tableau demande'!D29</f>
        <v/>
      </c>
      <c r="E29" s="8">
        <f>'Tableau demande'!E29</f>
        <v>0</v>
      </c>
      <c r="F29" s="18" t="str">
        <f>'Tableau demande'!F29</f>
        <v/>
      </c>
      <c r="G29" s="31">
        <f t="shared" si="0"/>
        <v>0</v>
      </c>
      <c r="H29" s="26">
        <f>'Tableau demande'!AE29</f>
        <v>0</v>
      </c>
      <c r="I29" s="26">
        <f>'Tableau demande'!AF29</f>
        <v>0</v>
      </c>
      <c r="J29" s="26">
        <f>'Tableau demande'!AG29</f>
        <v>0</v>
      </c>
      <c r="K29" s="51"/>
      <c r="L29" s="468"/>
      <c r="M29" s="52"/>
      <c r="N29" s="185">
        <f>'RA n+1'!N29+K29+J29-M29</f>
        <v>0</v>
      </c>
      <c r="O29" s="37"/>
      <c r="T29" s="40"/>
      <c r="U29" s="40"/>
      <c r="V29" s="40"/>
      <c r="W29" s="40"/>
      <c r="X29" s="40"/>
    </row>
    <row r="30" spans="1:24" x14ac:dyDescent="0.2">
      <c r="A30" s="19">
        <f>'Tableau demande'!A30</f>
        <v>0</v>
      </c>
      <c r="B30" s="19">
        <f>'Tableau demande'!B30</f>
        <v>0</v>
      </c>
      <c r="C30" s="17">
        <f>'Tableau demande'!C30</f>
        <v>0</v>
      </c>
      <c r="D30" s="9" t="str">
        <f>'Tableau demande'!D30</f>
        <v/>
      </c>
      <c r="E30" s="8">
        <f>'Tableau demande'!E30</f>
        <v>0</v>
      </c>
      <c r="F30" s="18" t="str">
        <f>'Tableau demande'!F30</f>
        <v/>
      </c>
      <c r="G30" s="31">
        <f t="shared" si="0"/>
        <v>0</v>
      </c>
      <c r="H30" s="26">
        <f>'Tableau demande'!AE30</f>
        <v>0</v>
      </c>
      <c r="I30" s="26">
        <f>'Tableau demande'!AF30</f>
        <v>0</v>
      </c>
      <c r="J30" s="26">
        <f>'Tableau demande'!AG30</f>
        <v>0</v>
      </c>
      <c r="K30" s="51"/>
      <c r="L30" s="468"/>
      <c r="M30" s="52"/>
      <c r="N30" s="185">
        <f>'RA n+1'!N30+K30+J30-M30</f>
        <v>0</v>
      </c>
      <c r="O30" s="37"/>
      <c r="T30" s="40"/>
      <c r="U30" s="40"/>
      <c r="V30" s="40"/>
      <c r="W30" s="40"/>
      <c r="X30" s="40"/>
    </row>
    <row r="31" spans="1:24" x14ac:dyDescent="0.2">
      <c r="A31" s="19">
        <f>'Tableau demande'!A31</f>
        <v>0</v>
      </c>
      <c r="B31" s="19">
        <f>'Tableau demande'!B31</f>
        <v>0</v>
      </c>
      <c r="C31" s="17">
        <f>'Tableau demande'!C31</f>
        <v>0</v>
      </c>
      <c r="D31" s="9" t="str">
        <f>'Tableau demande'!D31</f>
        <v/>
      </c>
      <c r="E31" s="8">
        <f>'Tableau demande'!E31</f>
        <v>0</v>
      </c>
      <c r="F31" s="18" t="str">
        <f>'Tableau demande'!F31</f>
        <v/>
      </c>
      <c r="G31" s="31">
        <f t="shared" si="0"/>
        <v>0</v>
      </c>
      <c r="H31" s="26">
        <f>'Tableau demande'!AE31</f>
        <v>0</v>
      </c>
      <c r="I31" s="26">
        <f>'Tableau demande'!AF31</f>
        <v>0</v>
      </c>
      <c r="J31" s="26">
        <f>'Tableau demande'!AG31</f>
        <v>0</v>
      </c>
      <c r="K31" s="51"/>
      <c r="L31" s="468"/>
      <c r="M31" s="52"/>
      <c r="N31" s="185">
        <f>'RA n+1'!N31+K31+J31-M31</f>
        <v>0</v>
      </c>
      <c r="O31" s="37"/>
      <c r="T31" s="40"/>
      <c r="U31" s="40"/>
      <c r="V31" s="40"/>
      <c r="W31" s="40"/>
      <c r="X31" s="40"/>
    </row>
    <row r="32" spans="1:24" x14ac:dyDescent="0.2">
      <c r="A32" s="19">
        <f>'Tableau demande'!A32</f>
        <v>0</v>
      </c>
      <c r="B32" s="19">
        <f>'Tableau demande'!B32</f>
        <v>0</v>
      </c>
      <c r="C32" s="17">
        <f>'Tableau demande'!C32</f>
        <v>0</v>
      </c>
      <c r="D32" s="9" t="str">
        <f>'Tableau demande'!D32</f>
        <v/>
      </c>
      <c r="E32" s="8">
        <f>'Tableau demande'!E32</f>
        <v>0</v>
      </c>
      <c r="F32" s="18" t="str">
        <f>'Tableau demande'!F32</f>
        <v/>
      </c>
      <c r="G32" s="31">
        <f t="shared" si="0"/>
        <v>0</v>
      </c>
      <c r="H32" s="26">
        <f>'Tableau demande'!AE32</f>
        <v>0</v>
      </c>
      <c r="I32" s="26">
        <f>'Tableau demande'!AF32</f>
        <v>0</v>
      </c>
      <c r="J32" s="26">
        <f>'Tableau demande'!AG32</f>
        <v>0</v>
      </c>
      <c r="K32" s="51"/>
      <c r="L32" s="468"/>
      <c r="M32" s="52"/>
      <c r="N32" s="185">
        <f>'RA n+1'!N32+K32+J32-M32</f>
        <v>0</v>
      </c>
      <c r="O32" s="37"/>
      <c r="T32" s="40"/>
      <c r="U32" s="40"/>
      <c r="V32" s="40"/>
      <c r="W32" s="40"/>
      <c r="X32" s="40"/>
    </row>
    <row r="33" spans="1:24" x14ac:dyDescent="0.2">
      <c r="A33" s="19">
        <f>'Tableau demande'!A33</f>
        <v>0</v>
      </c>
      <c r="B33" s="19">
        <f>'Tableau demande'!B33</f>
        <v>0</v>
      </c>
      <c r="C33" s="17">
        <f>'Tableau demande'!C33</f>
        <v>0</v>
      </c>
      <c r="D33" s="9" t="str">
        <f>'Tableau demande'!D33</f>
        <v/>
      </c>
      <c r="E33" s="8">
        <f>'Tableau demande'!E33</f>
        <v>0</v>
      </c>
      <c r="F33" s="18" t="str">
        <f>'Tableau demande'!F33</f>
        <v/>
      </c>
      <c r="G33" s="31">
        <f t="shared" si="0"/>
        <v>0</v>
      </c>
      <c r="H33" s="26">
        <f>'Tableau demande'!AE33</f>
        <v>0</v>
      </c>
      <c r="I33" s="26">
        <f>'Tableau demande'!AF33</f>
        <v>0</v>
      </c>
      <c r="J33" s="26">
        <f>'Tableau demande'!AG33</f>
        <v>0</v>
      </c>
      <c r="K33" s="51"/>
      <c r="L33" s="468"/>
      <c r="M33" s="52"/>
      <c r="N33" s="185">
        <f>'RA n+1'!N33+K33+J33-M33</f>
        <v>0</v>
      </c>
      <c r="O33" s="37"/>
      <c r="T33" s="40"/>
      <c r="U33" s="40"/>
      <c r="V33" s="40"/>
      <c r="W33" s="40"/>
      <c r="X33" s="40"/>
    </row>
    <row r="34" spans="1:24" x14ac:dyDescent="0.2">
      <c r="A34" s="19">
        <f>'Tableau demande'!A34</f>
        <v>0</v>
      </c>
      <c r="B34" s="19">
        <f>'Tableau demande'!B34</f>
        <v>0</v>
      </c>
      <c r="C34" s="17">
        <f>'Tableau demande'!C34</f>
        <v>0</v>
      </c>
      <c r="D34" s="9" t="str">
        <f>'Tableau demande'!D34</f>
        <v/>
      </c>
      <c r="E34" s="8">
        <f>'Tableau demande'!E34</f>
        <v>0</v>
      </c>
      <c r="F34" s="18" t="str">
        <f>'Tableau demande'!F34</f>
        <v/>
      </c>
      <c r="G34" s="31">
        <f t="shared" si="0"/>
        <v>0</v>
      </c>
      <c r="H34" s="26">
        <f>'Tableau demande'!AE34</f>
        <v>0</v>
      </c>
      <c r="I34" s="26">
        <f>'Tableau demande'!AF34</f>
        <v>0</v>
      </c>
      <c r="J34" s="26">
        <f>'Tableau demande'!AG34</f>
        <v>0</v>
      </c>
      <c r="K34" s="51"/>
      <c r="L34" s="468"/>
      <c r="M34" s="52"/>
      <c r="N34" s="185">
        <f>'RA n+1'!N34+K34+J34-M34</f>
        <v>0</v>
      </c>
      <c r="O34" s="37"/>
      <c r="T34" s="40"/>
      <c r="U34" s="40"/>
      <c r="V34" s="40"/>
      <c r="W34" s="40"/>
      <c r="X34" s="40"/>
    </row>
    <row r="35" spans="1:24" x14ac:dyDescent="0.2">
      <c r="A35" s="19">
        <f>'Tableau demande'!A35</f>
        <v>0</v>
      </c>
      <c r="B35" s="19">
        <f>'Tableau demande'!B35</f>
        <v>0</v>
      </c>
      <c r="C35" s="17">
        <f>'Tableau demande'!C35</f>
        <v>0</v>
      </c>
      <c r="D35" s="9" t="str">
        <f>'Tableau demande'!D35</f>
        <v/>
      </c>
      <c r="E35" s="8">
        <f>'Tableau demande'!E35</f>
        <v>0</v>
      </c>
      <c r="F35" s="18" t="str">
        <f>'Tableau demande'!F35</f>
        <v/>
      </c>
      <c r="G35" s="31">
        <f t="shared" si="0"/>
        <v>0</v>
      </c>
      <c r="H35" s="26">
        <f>'Tableau demande'!AE35</f>
        <v>0</v>
      </c>
      <c r="I35" s="26">
        <f>'Tableau demande'!AF35</f>
        <v>0</v>
      </c>
      <c r="J35" s="26">
        <f>'Tableau demande'!AG35</f>
        <v>0</v>
      </c>
      <c r="K35" s="51"/>
      <c r="L35" s="468"/>
      <c r="M35" s="52"/>
      <c r="N35" s="185">
        <f>'RA n+1'!N35+K35+J35-M35</f>
        <v>0</v>
      </c>
      <c r="O35" s="37"/>
      <c r="T35" s="40"/>
      <c r="U35" s="40"/>
      <c r="V35" s="40"/>
      <c r="W35" s="40"/>
      <c r="X35" s="40"/>
    </row>
    <row r="36" spans="1:24" x14ac:dyDescent="0.2">
      <c r="A36" s="19">
        <f>'Tableau demande'!A36</f>
        <v>0</v>
      </c>
      <c r="B36" s="19">
        <f>'Tableau demande'!B36</f>
        <v>0</v>
      </c>
      <c r="C36" s="17">
        <f>'Tableau demande'!C36</f>
        <v>0</v>
      </c>
      <c r="D36" s="9" t="str">
        <f>'Tableau demande'!D36</f>
        <v/>
      </c>
      <c r="E36" s="8">
        <f>'Tableau demande'!E36</f>
        <v>0</v>
      </c>
      <c r="F36" s="18" t="str">
        <f>'Tableau demande'!F36</f>
        <v/>
      </c>
      <c r="G36" s="31">
        <f t="shared" si="0"/>
        <v>0</v>
      </c>
      <c r="H36" s="26">
        <f>'Tableau demande'!AE36</f>
        <v>0</v>
      </c>
      <c r="I36" s="26">
        <f>'Tableau demande'!AF36</f>
        <v>0</v>
      </c>
      <c r="J36" s="26">
        <f>'Tableau demande'!AG36</f>
        <v>0</v>
      </c>
      <c r="K36" s="51"/>
      <c r="L36" s="468"/>
      <c r="M36" s="52"/>
      <c r="N36" s="185">
        <f>'RA n+1'!N36+K36+J36-M36</f>
        <v>0</v>
      </c>
      <c r="O36" s="37"/>
      <c r="T36" s="40"/>
      <c r="U36" s="40"/>
      <c r="V36" s="40"/>
      <c r="W36" s="40"/>
      <c r="X36" s="40"/>
    </row>
    <row r="37" spans="1:24" x14ac:dyDescent="0.2">
      <c r="A37" s="19">
        <f>'Tableau demande'!A37</f>
        <v>0</v>
      </c>
      <c r="B37" s="19">
        <f>'Tableau demande'!B37</f>
        <v>0</v>
      </c>
      <c r="C37" s="17">
        <f>'Tableau demande'!C37</f>
        <v>0</v>
      </c>
      <c r="D37" s="9" t="str">
        <f>'Tableau demande'!D37</f>
        <v/>
      </c>
      <c r="E37" s="8">
        <f>'Tableau demande'!E37</f>
        <v>0</v>
      </c>
      <c r="F37" s="18" t="str">
        <f>'Tableau demande'!F37</f>
        <v/>
      </c>
      <c r="G37" s="31">
        <f t="shared" si="0"/>
        <v>0</v>
      </c>
      <c r="H37" s="26">
        <f>'Tableau demande'!AE37</f>
        <v>0</v>
      </c>
      <c r="I37" s="26">
        <f>'Tableau demande'!AF37</f>
        <v>0</v>
      </c>
      <c r="J37" s="26">
        <f>'Tableau demande'!AG37</f>
        <v>0</v>
      </c>
      <c r="K37" s="51"/>
      <c r="L37" s="468"/>
      <c r="M37" s="52"/>
      <c r="N37" s="185">
        <f>'RA n+1'!N37+K37+J37-M37</f>
        <v>0</v>
      </c>
      <c r="O37" s="37"/>
      <c r="T37" s="40"/>
      <c r="U37" s="40"/>
      <c r="V37" s="40"/>
      <c r="W37" s="40"/>
      <c r="X37" s="40"/>
    </row>
    <row r="38" spans="1:24" x14ac:dyDescent="0.2">
      <c r="A38" s="19">
        <f>'Tableau demande'!A38</f>
        <v>0</v>
      </c>
      <c r="B38" s="19">
        <f>'Tableau demande'!B38</f>
        <v>0</v>
      </c>
      <c r="C38" s="17">
        <f>'Tableau demande'!C38</f>
        <v>0</v>
      </c>
      <c r="D38" s="9" t="str">
        <f>'Tableau demande'!D38</f>
        <v/>
      </c>
      <c r="E38" s="8">
        <f>'Tableau demande'!E38</f>
        <v>0</v>
      </c>
      <c r="F38" s="18" t="str">
        <f>'Tableau demande'!F38</f>
        <v/>
      </c>
      <c r="G38" s="31">
        <f t="shared" si="0"/>
        <v>0</v>
      </c>
      <c r="H38" s="26">
        <f>'Tableau demande'!AE38</f>
        <v>0</v>
      </c>
      <c r="I38" s="26">
        <f>'Tableau demande'!AF38</f>
        <v>0</v>
      </c>
      <c r="J38" s="26">
        <f>'Tableau demande'!AG38</f>
        <v>0</v>
      </c>
      <c r="K38" s="51"/>
      <c r="L38" s="468"/>
      <c r="M38" s="52"/>
      <c r="N38" s="185">
        <f>'RA n+1'!N38+K38+J38-M38</f>
        <v>0</v>
      </c>
      <c r="O38" s="37"/>
      <c r="T38" s="40"/>
      <c r="U38" s="40"/>
      <c r="V38" s="40"/>
      <c r="W38" s="40"/>
      <c r="X38" s="40"/>
    </row>
    <row r="39" spans="1:24" x14ac:dyDescent="0.2">
      <c r="A39" s="19">
        <f>'Tableau demande'!A39</f>
        <v>0</v>
      </c>
      <c r="B39" s="19">
        <f>'Tableau demande'!B39</f>
        <v>0</v>
      </c>
      <c r="C39" s="17">
        <f>'Tableau demande'!C39</f>
        <v>0</v>
      </c>
      <c r="D39" s="9" t="str">
        <f>'Tableau demande'!D39</f>
        <v/>
      </c>
      <c r="E39" s="8">
        <f>'Tableau demande'!E39</f>
        <v>0</v>
      </c>
      <c r="F39" s="18" t="str">
        <f>'Tableau demande'!F39</f>
        <v/>
      </c>
      <c r="G39" s="31">
        <f t="shared" si="0"/>
        <v>0</v>
      </c>
      <c r="H39" s="26">
        <f>'Tableau demande'!AE39</f>
        <v>0</v>
      </c>
      <c r="I39" s="26">
        <f>'Tableau demande'!AF39</f>
        <v>0</v>
      </c>
      <c r="J39" s="26">
        <f>'Tableau demande'!AG39</f>
        <v>0</v>
      </c>
      <c r="K39" s="51"/>
      <c r="L39" s="468"/>
      <c r="M39" s="52"/>
      <c r="N39" s="185">
        <f>'RA n+1'!N39+K39+J39-M39</f>
        <v>0</v>
      </c>
      <c r="O39" s="37"/>
      <c r="T39" s="40"/>
      <c r="U39" s="40"/>
      <c r="V39" s="40"/>
      <c r="W39" s="40"/>
      <c r="X39" s="40"/>
    </row>
    <row r="40" spans="1:24" x14ac:dyDescent="0.2">
      <c r="A40" s="19">
        <f>'Tableau demande'!A40</f>
        <v>0</v>
      </c>
      <c r="B40" s="19">
        <f>'Tableau demande'!B40</f>
        <v>0</v>
      </c>
      <c r="C40" s="17">
        <f>'Tableau demande'!C40</f>
        <v>0</v>
      </c>
      <c r="D40" s="9" t="str">
        <f>'Tableau demande'!D40</f>
        <v/>
      </c>
      <c r="E40" s="8">
        <f>'Tableau demande'!E40</f>
        <v>0</v>
      </c>
      <c r="F40" s="18" t="str">
        <f>'Tableau demande'!F40</f>
        <v/>
      </c>
      <c r="G40" s="31">
        <f t="shared" si="0"/>
        <v>0</v>
      </c>
      <c r="H40" s="26">
        <f>'Tableau demande'!AE40</f>
        <v>0</v>
      </c>
      <c r="I40" s="26">
        <f>'Tableau demande'!AF40</f>
        <v>0</v>
      </c>
      <c r="J40" s="26">
        <f>'Tableau demande'!AG40</f>
        <v>0</v>
      </c>
      <c r="K40" s="51"/>
      <c r="L40" s="468"/>
      <c r="M40" s="52"/>
      <c r="N40" s="185">
        <f>'RA n+1'!N40+K40+J40-M40</f>
        <v>0</v>
      </c>
      <c r="O40" s="37"/>
      <c r="T40" s="40"/>
      <c r="U40" s="40"/>
      <c r="V40" s="40"/>
      <c r="W40" s="40"/>
      <c r="X40" s="40"/>
    </row>
    <row r="41" spans="1:24" x14ac:dyDescent="0.2">
      <c r="A41" s="19">
        <f>'Tableau demande'!A41</f>
        <v>0</v>
      </c>
      <c r="B41" s="19">
        <f>'Tableau demande'!B41</f>
        <v>0</v>
      </c>
      <c r="C41" s="17">
        <f>'Tableau demande'!C41</f>
        <v>0</v>
      </c>
      <c r="D41" s="9" t="str">
        <f>'Tableau demande'!D41</f>
        <v/>
      </c>
      <c r="E41" s="8">
        <f>'Tableau demande'!E41</f>
        <v>0</v>
      </c>
      <c r="F41" s="18" t="str">
        <f>'Tableau demande'!F41</f>
        <v/>
      </c>
      <c r="G41" s="31">
        <f t="shared" ref="G41:G60" si="1">H41+I41+J41</f>
        <v>0</v>
      </c>
      <c r="H41" s="26">
        <f>'Tableau demande'!AE41</f>
        <v>0</v>
      </c>
      <c r="I41" s="26">
        <f>'Tableau demande'!AF41</f>
        <v>0</v>
      </c>
      <c r="J41" s="26">
        <f>'Tableau demande'!AG41</f>
        <v>0</v>
      </c>
      <c r="K41" s="51"/>
      <c r="L41" s="468"/>
      <c r="M41" s="52"/>
      <c r="N41" s="185">
        <f>'RA n+1'!N41+K41+J41-M41</f>
        <v>0</v>
      </c>
      <c r="O41" s="37"/>
      <c r="R41" s="50"/>
      <c r="S41" s="53"/>
      <c r="T41" s="2"/>
      <c r="U41" s="1"/>
      <c r="V41" s="41"/>
      <c r="W41" s="2"/>
      <c r="X41" s="40"/>
    </row>
    <row r="42" spans="1:24" x14ac:dyDescent="0.2">
      <c r="A42" s="19">
        <f>'Tableau demande'!A42</f>
        <v>0</v>
      </c>
      <c r="B42" s="19">
        <f>'Tableau demande'!B42</f>
        <v>0</v>
      </c>
      <c r="C42" s="17">
        <f>'Tableau demande'!C42</f>
        <v>0</v>
      </c>
      <c r="D42" s="9" t="str">
        <f>'Tableau demande'!D42</f>
        <v/>
      </c>
      <c r="E42" s="8">
        <f>'Tableau demande'!E42</f>
        <v>0</v>
      </c>
      <c r="F42" s="18" t="str">
        <f>'Tableau demande'!F42</f>
        <v/>
      </c>
      <c r="G42" s="31">
        <f t="shared" si="1"/>
        <v>0</v>
      </c>
      <c r="H42" s="26">
        <f>'Tableau demande'!AE42</f>
        <v>0</v>
      </c>
      <c r="I42" s="26">
        <f>'Tableau demande'!AF42</f>
        <v>0</v>
      </c>
      <c r="J42" s="26">
        <f>'Tableau demande'!AG42</f>
        <v>0</v>
      </c>
      <c r="K42" s="51"/>
      <c r="L42" s="468"/>
      <c r="M42" s="52"/>
      <c r="N42" s="185">
        <f>'RA n+1'!N42+K42+J42-M42</f>
        <v>0</v>
      </c>
      <c r="O42" s="37"/>
    </row>
    <row r="43" spans="1:24" x14ac:dyDescent="0.2">
      <c r="A43" s="19">
        <f>'Tableau demande'!A43</f>
        <v>0</v>
      </c>
      <c r="B43" s="19">
        <f>'Tableau demande'!B43</f>
        <v>0</v>
      </c>
      <c r="C43" s="17">
        <f>'Tableau demande'!C43</f>
        <v>0</v>
      </c>
      <c r="D43" s="9" t="str">
        <f>'Tableau demande'!D43</f>
        <v/>
      </c>
      <c r="E43" s="8">
        <f>'Tableau demande'!E43</f>
        <v>0</v>
      </c>
      <c r="F43" s="18" t="str">
        <f>'Tableau demande'!F43</f>
        <v/>
      </c>
      <c r="G43" s="31">
        <f t="shared" si="1"/>
        <v>0</v>
      </c>
      <c r="H43" s="26">
        <f>'Tableau demande'!AE43</f>
        <v>0</v>
      </c>
      <c r="I43" s="26">
        <f>'Tableau demande'!AF43</f>
        <v>0</v>
      </c>
      <c r="J43" s="26">
        <f>'Tableau demande'!AG43</f>
        <v>0</v>
      </c>
      <c r="K43" s="51"/>
      <c r="L43" s="468"/>
      <c r="M43" s="52"/>
      <c r="N43" s="185">
        <f>'RA n+1'!N43+K43+J43-M43</f>
        <v>0</v>
      </c>
      <c r="O43" s="37"/>
    </row>
    <row r="44" spans="1:24" x14ac:dyDescent="0.2">
      <c r="A44" s="19">
        <f>'Tableau demande'!A44</f>
        <v>0</v>
      </c>
      <c r="B44" s="19">
        <f>'Tableau demande'!B44</f>
        <v>0</v>
      </c>
      <c r="C44" s="17">
        <f>'Tableau demande'!C44</f>
        <v>0</v>
      </c>
      <c r="D44" s="9" t="str">
        <f>'Tableau demande'!D44</f>
        <v/>
      </c>
      <c r="E44" s="8">
        <f>'Tableau demande'!E44</f>
        <v>0</v>
      </c>
      <c r="F44" s="18" t="str">
        <f>'Tableau demande'!F44</f>
        <v/>
      </c>
      <c r="G44" s="31">
        <f t="shared" si="1"/>
        <v>0</v>
      </c>
      <c r="H44" s="26">
        <f>'Tableau demande'!AE44</f>
        <v>0</v>
      </c>
      <c r="I44" s="26">
        <f>'Tableau demande'!AF44</f>
        <v>0</v>
      </c>
      <c r="J44" s="26">
        <f>'Tableau demande'!AG44</f>
        <v>0</v>
      </c>
      <c r="K44" s="51"/>
      <c r="L44" s="468"/>
      <c r="M44" s="52"/>
      <c r="N44" s="185">
        <f>'RA n+1'!N44+K44+J44-M44</f>
        <v>0</v>
      </c>
      <c r="O44" s="37"/>
    </row>
    <row r="45" spans="1:24" x14ac:dyDescent="0.2">
      <c r="A45" s="19">
        <f>'Tableau demande'!A45</f>
        <v>0</v>
      </c>
      <c r="B45" s="19">
        <f>'Tableau demande'!B45</f>
        <v>0</v>
      </c>
      <c r="C45" s="17">
        <f>'Tableau demande'!C45</f>
        <v>0</v>
      </c>
      <c r="D45" s="9" t="str">
        <f>'Tableau demande'!D45</f>
        <v/>
      </c>
      <c r="E45" s="8">
        <f>'Tableau demande'!E45</f>
        <v>0</v>
      </c>
      <c r="F45" s="18" t="str">
        <f>'Tableau demande'!F45</f>
        <v/>
      </c>
      <c r="G45" s="31">
        <f t="shared" si="1"/>
        <v>0</v>
      </c>
      <c r="H45" s="26">
        <f>'Tableau demande'!AE45</f>
        <v>0</v>
      </c>
      <c r="I45" s="26">
        <f>'Tableau demande'!AF45</f>
        <v>0</v>
      </c>
      <c r="J45" s="26">
        <f>'Tableau demande'!AG45</f>
        <v>0</v>
      </c>
      <c r="K45" s="51"/>
      <c r="L45" s="468"/>
      <c r="M45" s="52"/>
      <c r="N45" s="185">
        <f>'RA n+1'!N45+K45+J45-M45</f>
        <v>0</v>
      </c>
      <c r="O45" s="37"/>
    </row>
    <row r="46" spans="1:24" x14ac:dyDescent="0.2">
      <c r="A46" s="19">
        <f>'Tableau demande'!A46</f>
        <v>0</v>
      </c>
      <c r="B46" s="19">
        <f>'Tableau demande'!B46</f>
        <v>0</v>
      </c>
      <c r="C46" s="17">
        <f>'Tableau demande'!C46</f>
        <v>0</v>
      </c>
      <c r="D46" s="9" t="str">
        <f>'Tableau demande'!D46</f>
        <v/>
      </c>
      <c r="E46" s="8">
        <f>'Tableau demande'!E46</f>
        <v>0</v>
      </c>
      <c r="F46" s="18" t="str">
        <f>'Tableau demande'!F46</f>
        <v/>
      </c>
      <c r="G46" s="31">
        <f t="shared" si="1"/>
        <v>0</v>
      </c>
      <c r="H46" s="26">
        <f>'Tableau demande'!AE46</f>
        <v>0</v>
      </c>
      <c r="I46" s="26">
        <f>'Tableau demande'!AF46</f>
        <v>0</v>
      </c>
      <c r="J46" s="26">
        <f>'Tableau demande'!AG46</f>
        <v>0</v>
      </c>
      <c r="K46" s="51"/>
      <c r="L46" s="468"/>
      <c r="M46" s="52"/>
      <c r="N46" s="185">
        <f>'RA n+1'!N46+K46+J46-M46</f>
        <v>0</v>
      </c>
      <c r="O46" s="37"/>
    </row>
    <row r="47" spans="1:24" x14ac:dyDescent="0.2">
      <c r="A47" s="19">
        <f>'Tableau demande'!A47</f>
        <v>0</v>
      </c>
      <c r="B47" s="19">
        <f>'Tableau demande'!B47</f>
        <v>0</v>
      </c>
      <c r="C47" s="17">
        <f>'Tableau demande'!C47</f>
        <v>0</v>
      </c>
      <c r="D47" s="9" t="str">
        <f>'Tableau demande'!D47</f>
        <v/>
      </c>
      <c r="E47" s="8">
        <f>'Tableau demande'!E47</f>
        <v>0</v>
      </c>
      <c r="F47" s="18" t="str">
        <f>'Tableau demande'!F47</f>
        <v/>
      </c>
      <c r="G47" s="31">
        <f t="shared" si="1"/>
        <v>0</v>
      </c>
      <c r="H47" s="26">
        <f>'Tableau demande'!AE47</f>
        <v>0</v>
      </c>
      <c r="I47" s="26">
        <f>'Tableau demande'!AF47</f>
        <v>0</v>
      </c>
      <c r="J47" s="26">
        <f>'Tableau demande'!AG47</f>
        <v>0</v>
      </c>
      <c r="K47" s="51"/>
      <c r="L47" s="468"/>
      <c r="M47" s="52"/>
      <c r="N47" s="185">
        <f>'RA n+1'!N47+K47+J47-M47</f>
        <v>0</v>
      </c>
      <c r="O47" s="37"/>
    </row>
    <row r="48" spans="1:24" x14ac:dyDescent="0.2">
      <c r="A48" s="19">
        <f>'Tableau demande'!A48</f>
        <v>0</v>
      </c>
      <c r="B48" s="19">
        <f>'Tableau demande'!B48</f>
        <v>0</v>
      </c>
      <c r="C48" s="17">
        <f>'Tableau demande'!C48</f>
        <v>0</v>
      </c>
      <c r="D48" s="9" t="str">
        <f>'Tableau demande'!D48</f>
        <v/>
      </c>
      <c r="E48" s="8">
        <f>'Tableau demande'!E48</f>
        <v>0</v>
      </c>
      <c r="F48" s="18" t="str">
        <f>'Tableau demande'!F48</f>
        <v/>
      </c>
      <c r="G48" s="31">
        <f t="shared" si="1"/>
        <v>0</v>
      </c>
      <c r="H48" s="26">
        <f>'Tableau demande'!AE48</f>
        <v>0</v>
      </c>
      <c r="I48" s="26">
        <f>'Tableau demande'!AF48</f>
        <v>0</v>
      </c>
      <c r="J48" s="26">
        <f>'Tableau demande'!AG48</f>
        <v>0</v>
      </c>
      <c r="K48" s="51"/>
      <c r="L48" s="468"/>
      <c r="M48" s="52"/>
      <c r="N48" s="185">
        <f>'RA n+1'!N48+K48+J48-M48</f>
        <v>0</v>
      </c>
      <c r="O48" s="37"/>
    </row>
    <row r="49" spans="1:24" x14ac:dyDescent="0.2">
      <c r="A49" s="19">
        <f>'Tableau demande'!A49</f>
        <v>0</v>
      </c>
      <c r="B49" s="19">
        <f>'Tableau demande'!B49</f>
        <v>0</v>
      </c>
      <c r="C49" s="17">
        <f>'Tableau demande'!C49</f>
        <v>0</v>
      </c>
      <c r="D49" s="9" t="str">
        <f>'Tableau demande'!D49</f>
        <v/>
      </c>
      <c r="E49" s="8">
        <f>'Tableau demande'!E49</f>
        <v>0</v>
      </c>
      <c r="F49" s="18" t="str">
        <f>'Tableau demande'!F49</f>
        <v/>
      </c>
      <c r="G49" s="31">
        <f t="shared" si="1"/>
        <v>0</v>
      </c>
      <c r="H49" s="26">
        <f>'Tableau demande'!AE49</f>
        <v>0</v>
      </c>
      <c r="I49" s="26">
        <f>'Tableau demande'!AF49</f>
        <v>0</v>
      </c>
      <c r="J49" s="26">
        <f>'Tableau demande'!AG49</f>
        <v>0</v>
      </c>
      <c r="K49" s="51"/>
      <c r="L49" s="468"/>
      <c r="M49" s="52"/>
      <c r="N49" s="185">
        <f>'RA n+1'!N49+K49+J49-M49</f>
        <v>0</v>
      </c>
      <c r="O49" s="37"/>
    </row>
    <row r="50" spans="1:24" x14ac:dyDescent="0.2">
      <c r="A50" s="19">
        <f>'Tableau demande'!A50</f>
        <v>0</v>
      </c>
      <c r="B50" s="19">
        <f>'Tableau demande'!B50</f>
        <v>0</v>
      </c>
      <c r="C50" s="17">
        <f>'Tableau demande'!C50</f>
        <v>0</v>
      </c>
      <c r="D50" s="9" t="str">
        <f>'Tableau demande'!D50</f>
        <v/>
      </c>
      <c r="E50" s="8">
        <f>'Tableau demande'!E50</f>
        <v>0</v>
      </c>
      <c r="F50" s="18" t="str">
        <f>'Tableau demande'!F50</f>
        <v/>
      </c>
      <c r="G50" s="31">
        <f t="shared" si="1"/>
        <v>0</v>
      </c>
      <c r="H50" s="26">
        <f>'Tableau demande'!AE50</f>
        <v>0</v>
      </c>
      <c r="I50" s="26">
        <f>'Tableau demande'!AF50</f>
        <v>0</v>
      </c>
      <c r="J50" s="26">
        <f>'Tableau demande'!AG50</f>
        <v>0</v>
      </c>
      <c r="K50" s="51"/>
      <c r="L50" s="468"/>
      <c r="M50" s="52"/>
      <c r="N50" s="185">
        <f>'RA n+1'!N50+K50+J50-M50</f>
        <v>0</v>
      </c>
      <c r="O50" s="37"/>
    </row>
    <row r="51" spans="1:24" x14ac:dyDescent="0.2">
      <c r="A51" s="19">
        <f>'Tableau demande'!A51</f>
        <v>0</v>
      </c>
      <c r="B51" s="19">
        <f>'Tableau demande'!B51</f>
        <v>0</v>
      </c>
      <c r="C51" s="17">
        <f>'Tableau demande'!C51</f>
        <v>0</v>
      </c>
      <c r="D51" s="9" t="str">
        <f>'Tableau demande'!D51</f>
        <v/>
      </c>
      <c r="E51" s="8">
        <f>'Tableau demande'!E51</f>
        <v>0</v>
      </c>
      <c r="F51" s="18" t="str">
        <f>'Tableau demande'!F51</f>
        <v/>
      </c>
      <c r="G51" s="31">
        <f t="shared" si="1"/>
        <v>0</v>
      </c>
      <c r="H51" s="26">
        <f>'Tableau demande'!AE51</f>
        <v>0</v>
      </c>
      <c r="I51" s="26">
        <f>'Tableau demande'!AF51</f>
        <v>0</v>
      </c>
      <c r="J51" s="26">
        <f>'Tableau demande'!AG51</f>
        <v>0</v>
      </c>
      <c r="K51" s="51"/>
      <c r="L51" s="468"/>
      <c r="M51" s="52"/>
      <c r="N51" s="185">
        <f>'RA n+1'!N51+K51+J51-M51</f>
        <v>0</v>
      </c>
      <c r="O51" s="37"/>
      <c r="R51" s="50"/>
      <c r="S51" s="53"/>
      <c r="T51" s="2"/>
      <c r="U51" s="1"/>
      <c r="V51" s="41"/>
      <c r="W51" s="2"/>
      <c r="X51" s="40"/>
    </row>
    <row r="52" spans="1:24" x14ac:dyDescent="0.2">
      <c r="A52" s="19">
        <f>'Tableau demande'!A52</f>
        <v>0</v>
      </c>
      <c r="B52" s="19">
        <f>'Tableau demande'!B52</f>
        <v>0</v>
      </c>
      <c r="C52" s="17">
        <f>'Tableau demande'!C52</f>
        <v>0</v>
      </c>
      <c r="D52" s="9" t="str">
        <f>'Tableau demande'!D52</f>
        <v/>
      </c>
      <c r="E52" s="8">
        <f>'Tableau demande'!E52</f>
        <v>0</v>
      </c>
      <c r="F52" s="18" t="str">
        <f>'Tableau demande'!F52</f>
        <v/>
      </c>
      <c r="G52" s="31">
        <f t="shared" si="1"/>
        <v>0</v>
      </c>
      <c r="H52" s="26">
        <f>'Tableau demande'!AE52</f>
        <v>0</v>
      </c>
      <c r="I52" s="26">
        <f>'Tableau demande'!AF52</f>
        <v>0</v>
      </c>
      <c r="J52" s="26">
        <f>'Tableau demande'!AG52</f>
        <v>0</v>
      </c>
      <c r="K52" s="51"/>
      <c r="L52" s="468"/>
      <c r="M52" s="52"/>
      <c r="N52" s="185">
        <f>'RA n+1'!N52+K52+J52-M52</f>
        <v>0</v>
      </c>
      <c r="O52" s="37"/>
    </row>
    <row r="53" spans="1:24" x14ac:dyDescent="0.2">
      <c r="A53" s="19">
        <f>'Tableau demande'!A53</f>
        <v>0</v>
      </c>
      <c r="B53" s="19">
        <f>'Tableau demande'!B53</f>
        <v>0</v>
      </c>
      <c r="C53" s="17">
        <f>'Tableau demande'!C53</f>
        <v>0</v>
      </c>
      <c r="D53" s="9" t="str">
        <f>'Tableau demande'!D53</f>
        <v/>
      </c>
      <c r="E53" s="8">
        <f>'Tableau demande'!E53</f>
        <v>0</v>
      </c>
      <c r="F53" s="18" t="str">
        <f>'Tableau demande'!F53</f>
        <v/>
      </c>
      <c r="G53" s="31">
        <f t="shared" si="1"/>
        <v>0</v>
      </c>
      <c r="H53" s="26">
        <f>'Tableau demande'!AE53</f>
        <v>0</v>
      </c>
      <c r="I53" s="26">
        <f>'Tableau demande'!AF53</f>
        <v>0</v>
      </c>
      <c r="J53" s="26">
        <f>'Tableau demande'!AG53</f>
        <v>0</v>
      </c>
      <c r="K53" s="51"/>
      <c r="L53" s="468"/>
      <c r="M53" s="52"/>
      <c r="N53" s="185">
        <f>'RA n+1'!N53+K53+J53-M53</f>
        <v>0</v>
      </c>
      <c r="O53" s="37"/>
    </row>
    <row r="54" spans="1:24" x14ac:dyDescent="0.2">
      <c r="A54" s="19">
        <f>'Tableau demande'!A54</f>
        <v>0</v>
      </c>
      <c r="B54" s="19">
        <f>'Tableau demande'!B54</f>
        <v>0</v>
      </c>
      <c r="C54" s="17">
        <f>'Tableau demande'!C54</f>
        <v>0</v>
      </c>
      <c r="D54" s="9" t="str">
        <f>'Tableau demande'!D54</f>
        <v/>
      </c>
      <c r="E54" s="8">
        <f>'Tableau demande'!E54</f>
        <v>0</v>
      </c>
      <c r="F54" s="18" t="str">
        <f>'Tableau demande'!F54</f>
        <v/>
      </c>
      <c r="G54" s="31">
        <f t="shared" si="1"/>
        <v>0</v>
      </c>
      <c r="H54" s="26">
        <f>'Tableau demande'!AE54</f>
        <v>0</v>
      </c>
      <c r="I54" s="26">
        <f>'Tableau demande'!AF54</f>
        <v>0</v>
      </c>
      <c r="J54" s="26">
        <f>'Tableau demande'!AG54</f>
        <v>0</v>
      </c>
      <c r="K54" s="51"/>
      <c r="L54" s="468"/>
      <c r="M54" s="52"/>
      <c r="N54" s="185">
        <f>'RA n+1'!N54+K54+J54-M54</f>
        <v>0</v>
      </c>
      <c r="O54" s="37"/>
    </row>
    <row r="55" spans="1:24" x14ac:dyDescent="0.2">
      <c r="A55" s="19">
        <f>'Tableau demande'!A55</f>
        <v>0</v>
      </c>
      <c r="B55" s="19">
        <f>'Tableau demande'!B55</f>
        <v>0</v>
      </c>
      <c r="C55" s="17">
        <f>'Tableau demande'!C55</f>
        <v>0</v>
      </c>
      <c r="D55" s="9" t="str">
        <f>'Tableau demande'!D55</f>
        <v/>
      </c>
      <c r="E55" s="8">
        <f>'Tableau demande'!E55</f>
        <v>0</v>
      </c>
      <c r="F55" s="18" t="str">
        <f>'Tableau demande'!F55</f>
        <v/>
      </c>
      <c r="G55" s="31">
        <f t="shared" si="1"/>
        <v>0</v>
      </c>
      <c r="H55" s="26">
        <f>'Tableau demande'!AE55</f>
        <v>0</v>
      </c>
      <c r="I55" s="26">
        <f>'Tableau demande'!AF55</f>
        <v>0</v>
      </c>
      <c r="J55" s="26">
        <f>'Tableau demande'!AG55</f>
        <v>0</v>
      </c>
      <c r="K55" s="51"/>
      <c r="L55" s="468"/>
      <c r="M55" s="52"/>
      <c r="N55" s="185">
        <f>'RA n+1'!N55+K55+J55-M55</f>
        <v>0</v>
      </c>
      <c r="O55" s="37"/>
    </row>
    <row r="56" spans="1:24" x14ac:dyDescent="0.2">
      <c r="A56" s="19">
        <f>'Tableau demande'!A56</f>
        <v>0</v>
      </c>
      <c r="B56" s="19">
        <f>'Tableau demande'!B56</f>
        <v>0</v>
      </c>
      <c r="C56" s="17">
        <f>'Tableau demande'!C56</f>
        <v>0</v>
      </c>
      <c r="D56" s="9" t="str">
        <f>'Tableau demande'!D56</f>
        <v/>
      </c>
      <c r="E56" s="8">
        <f>'Tableau demande'!E56</f>
        <v>0</v>
      </c>
      <c r="F56" s="18" t="str">
        <f>'Tableau demande'!F56</f>
        <v/>
      </c>
      <c r="G56" s="31">
        <f t="shared" si="1"/>
        <v>0</v>
      </c>
      <c r="H56" s="26">
        <f>'Tableau demande'!AE56</f>
        <v>0</v>
      </c>
      <c r="I56" s="26">
        <f>'Tableau demande'!AF56</f>
        <v>0</v>
      </c>
      <c r="J56" s="26">
        <f>'Tableau demande'!AG56</f>
        <v>0</v>
      </c>
      <c r="K56" s="51"/>
      <c r="L56" s="468"/>
      <c r="M56" s="52"/>
      <c r="N56" s="185">
        <f>'RA n+1'!N56+K56+J56-M56</f>
        <v>0</v>
      </c>
      <c r="O56" s="37"/>
    </row>
    <row r="57" spans="1:24" x14ac:dyDescent="0.2">
      <c r="A57" s="19">
        <f>'Tableau demande'!A57</f>
        <v>0</v>
      </c>
      <c r="B57" s="19">
        <f>'Tableau demande'!B57</f>
        <v>0</v>
      </c>
      <c r="C57" s="17">
        <f>'Tableau demande'!C57</f>
        <v>0</v>
      </c>
      <c r="D57" s="9" t="str">
        <f>'Tableau demande'!D57</f>
        <v/>
      </c>
      <c r="E57" s="8">
        <f>'Tableau demande'!E57</f>
        <v>0</v>
      </c>
      <c r="F57" s="18" t="str">
        <f>'Tableau demande'!F57</f>
        <v/>
      </c>
      <c r="G57" s="31">
        <f t="shared" si="1"/>
        <v>0</v>
      </c>
      <c r="H57" s="26">
        <f>'Tableau demande'!AE57</f>
        <v>0</v>
      </c>
      <c r="I57" s="26">
        <f>'Tableau demande'!AF57</f>
        <v>0</v>
      </c>
      <c r="J57" s="26">
        <f>'Tableau demande'!AG57</f>
        <v>0</v>
      </c>
      <c r="K57" s="51"/>
      <c r="L57" s="468"/>
      <c r="M57" s="52"/>
      <c r="N57" s="185">
        <f>'RA n+1'!N57+K57+J57-M57</f>
        <v>0</v>
      </c>
      <c r="O57" s="37"/>
    </row>
    <row r="58" spans="1:24" x14ac:dyDescent="0.2">
      <c r="A58" s="19">
        <f>'Tableau demande'!A58</f>
        <v>0</v>
      </c>
      <c r="B58" s="19">
        <f>'Tableau demande'!B58</f>
        <v>0</v>
      </c>
      <c r="C58" s="17">
        <f>'Tableau demande'!C58</f>
        <v>0</v>
      </c>
      <c r="D58" s="9" t="str">
        <f>'Tableau demande'!D58</f>
        <v/>
      </c>
      <c r="E58" s="8">
        <f>'Tableau demande'!E58</f>
        <v>0</v>
      </c>
      <c r="F58" s="18" t="str">
        <f>'Tableau demande'!F58</f>
        <v/>
      </c>
      <c r="G58" s="31">
        <f t="shared" si="1"/>
        <v>0</v>
      </c>
      <c r="H58" s="26">
        <f>'Tableau demande'!AE58</f>
        <v>0</v>
      </c>
      <c r="I58" s="26">
        <f>'Tableau demande'!AF58</f>
        <v>0</v>
      </c>
      <c r="J58" s="26">
        <f>'Tableau demande'!AG58</f>
        <v>0</v>
      </c>
      <c r="K58" s="51"/>
      <c r="L58" s="468"/>
      <c r="M58" s="52"/>
      <c r="N58" s="185">
        <f>'RA n+1'!N58+K58+J58-M58</f>
        <v>0</v>
      </c>
      <c r="O58" s="37"/>
    </row>
    <row r="59" spans="1:24" x14ac:dyDescent="0.2">
      <c r="A59" s="19">
        <f>'Tableau demande'!A59</f>
        <v>0</v>
      </c>
      <c r="B59" s="19">
        <f>'Tableau demande'!B59</f>
        <v>0</v>
      </c>
      <c r="C59" s="17">
        <f>'Tableau demande'!C59</f>
        <v>0</v>
      </c>
      <c r="D59" s="9" t="str">
        <f>'Tableau demande'!D59</f>
        <v/>
      </c>
      <c r="E59" s="8">
        <f>'Tableau demande'!E59</f>
        <v>0</v>
      </c>
      <c r="F59" s="18" t="str">
        <f>'Tableau demande'!F59</f>
        <v/>
      </c>
      <c r="G59" s="31">
        <f t="shared" si="1"/>
        <v>0</v>
      </c>
      <c r="H59" s="26">
        <f>'Tableau demande'!AE59</f>
        <v>0</v>
      </c>
      <c r="I59" s="26">
        <f>'Tableau demande'!AF59</f>
        <v>0</v>
      </c>
      <c r="J59" s="26">
        <f>'Tableau demande'!AG59</f>
        <v>0</v>
      </c>
      <c r="K59" s="51"/>
      <c r="L59" s="468"/>
      <c r="M59" s="52"/>
      <c r="N59" s="185">
        <f>'RA n+1'!N59+K59+J59-M59</f>
        <v>0</v>
      </c>
      <c r="O59" s="37"/>
    </row>
    <row r="60" spans="1:24" ht="16.5" thickBot="1" x14ac:dyDescent="0.25">
      <c r="A60" s="19">
        <f>'Tableau demande'!A60</f>
        <v>0</v>
      </c>
      <c r="B60" s="19">
        <f>'Tableau demande'!B60</f>
        <v>0</v>
      </c>
      <c r="C60" s="17">
        <f>'Tableau demande'!C60</f>
        <v>0</v>
      </c>
      <c r="D60" s="9" t="str">
        <f>'Tableau demande'!D60</f>
        <v/>
      </c>
      <c r="E60" s="8">
        <f>'Tableau demande'!E60</f>
        <v>0</v>
      </c>
      <c r="F60" s="18" t="str">
        <f>'Tableau demande'!F60</f>
        <v/>
      </c>
      <c r="G60" s="31">
        <f t="shared" si="1"/>
        <v>0</v>
      </c>
      <c r="H60" s="26">
        <f>'Tableau demande'!AE60</f>
        <v>0</v>
      </c>
      <c r="I60" s="26">
        <f>'Tableau demande'!AF60</f>
        <v>0</v>
      </c>
      <c r="J60" s="26">
        <f>'Tableau demande'!AG60</f>
        <v>0</v>
      </c>
      <c r="K60" s="51"/>
      <c r="L60" s="468"/>
      <c r="M60" s="52"/>
      <c r="N60" s="185">
        <f>'RA n+1'!N60+K60+J60-M60</f>
        <v>0</v>
      </c>
      <c r="O60" s="37"/>
    </row>
    <row r="61" spans="1:24" ht="16.5" thickBot="1" x14ac:dyDescent="0.25">
      <c r="A61" s="464" t="s">
        <v>3</v>
      </c>
      <c r="B61" s="465"/>
      <c r="C61" s="465"/>
      <c r="D61" s="465"/>
      <c r="E61" s="465"/>
      <c r="F61" s="466"/>
      <c r="G61" s="32">
        <f>SUM(G11:G60)</f>
        <v>0</v>
      </c>
      <c r="H61" s="27">
        <f>SUM(H11:H60)</f>
        <v>0</v>
      </c>
      <c r="I61" s="27">
        <f>SUM(I11:I60)</f>
        <v>0</v>
      </c>
      <c r="J61" s="27">
        <f>SUM(J11:J60)</f>
        <v>0</v>
      </c>
      <c r="K61" s="33">
        <f>SUM(K11:K60)</f>
        <v>0</v>
      </c>
      <c r="L61" s="120">
        <f>'RA n+1'!L61+M9+(M9/0.8*0.2)-J61-K61</f>
        <v>0</v>
      </c>
      <c r="M61" s="33">
        <f>SUM(M11:M60)</f>
        <v>0</v>
      </c>
      <c r="N61" s="126">
        <f>SUMIF(N11:N60,"&gt;0",N11:N60)</f>
        <v>0</v>
      </c>
      <c r="O61" s="37"/>
    </row>
    <row r="62" spans="1:24" ht="16.5" thickBot="1" x14ac:dyDescent="0.25"/>
    <row r="63" spans="1:24" ht="16.5" thickBot="1" x14ac:dyDescent="0.25">
      <c r="J63" s="255" t="s">
        <v>718</v>
      </c>
      <c r="K63" s="254" t="str">
        <f>IF((M9+I61)=0,"",K61/(M9+I61))</f>
        <v/>
      </c>
      <c r="L63" s="350" t="s">
        <v>719</v>
      </c>
      <c r="M63" s="254" t="str">
        <f>IF((K61+J61)=0,"",M61/(K61+J61))</f>
        <v/>
      </c>
    </row>
    <row r="66" spans="2:15" x14ac:dyDescent="0.2">
      <c r="H66" s="38"/>
      <c r="I66" s="38"/>
      <c r="J66" s="38"/>
    </row>
    <row r="67" spans="2:15" s="38" customFormat="1" x14ac:dyDescent="0.2">
      <c r="B67" s="37"/>
      <c r="C67" s="37"/>
      <c r="D67" s="37"/>
      <c r="E67" s="48"/>
      <c r="F67" s="37"/>
      <c r="G67" s="37"/>
      <c r="H67" s="37"/>
      <c r="I67" s="37"/>
      <c r="J67" s="37"/>
      <c r="L67" s="50"/>
      <c r="M67" s="50"/>
      <c r="N67" s="50"/>
      <c r="O67" s="50"/>
    </row>
    <row r="68" spans="2:15" s="38" customFormat="1" x14ac:dyDescent="0.2">
      <c r="B68" s="37"/>
      <c r="C68" s="37"/>
      <c r="D68" s="37"/>
      <c r="E68" s="48"/>
      <c r="F68" s="37"/>
      <c r="G68" s="37"/>
      <c r="H68" s="37"/>
      <c r="I68" s="37"/>
      <c r="J68" s="37"/>
      <c r="L68" s="50"/>
      <c r="M68" s="50"/>
      <c r="N68" s="50"/>
      <c r="O68" s="50"/>
    </row>
    <row r="69" spans="2:15" s="38" customFormat="1" x14ac:dyDescent="0.2">
      <c r="B69" s="37"/>
      <c r="C69" s="37"/>
      <c r="D69" s="37"/>
      <c r="E69" s="48"/>
      <c r="F69" s="37"/>
      <c r="G69" s="37"/>
      <c r="H69" s="37"/>
      <c r="I69" s="37"/>
      <c r="J69" s="37"/>
      <c r="L69" s="50"/>
      <c r="M69" s="50"/>
      <c r="N69" s="50"/>
      <c r="O69" s="50"/>
    </row>
    <row r="70" spans="2:15" s="38" customFormat="1" x14ac:dyDescent="0.2">
      <c r="B70" s="37"/>
      <c r="C70" s="37"/>
      <c r="D70" s="37"/>
      <c r="E70" s="48"/>
      <c r="F70" s="37"/>
      <c r="G70" s="37"/>
      <c r="H70" s="37"/>
      <c r="I70" s="37"/>
      <c r="J70" s="37"/>
      <c r="L70" s="50"/>
      <c r="M70" s="50"/>
      <c r="N70" s="50"/>
      <c r="O70" s="50"/>
    </row>
  </sheetData>
  <sheetProtection password="9ED5" sheet="1" objects="1" scenarios="1" formatColumns="0" formatRows="0" insertHyperlinks="0" selectLockedCells="1" sort="0" autoFilter="0" pivotTables="0"/>
  <mergeCells count="5">
    <mergeCell ref="A61:F61"/>
    <mergeCell ref="L11:L60"/>
    <mergeCell ref="G9:J9"/>
    <mergeCell ref="A1:B5"/>
    <mergeCell ref="K9:L9"/>
  </mergeCells>
  <conditionalFormatting sqref="N11:N60">
    <cfRule type="cellIs" dxfId="11" priority="2" operator="lessThan">
      <formula>0</formula>
    </cfRule>
  </conditionalFormatting>
  <dataValidations count="4">
    <dataValidation type="textLength" allowBlank="1" showInputMessage="1" showErrorMessage="1" sqref="E7">
      <formula1>2</formula1>
      <formula2>6</formula2>
    </dataValidation>
    <dataValidation type="whole" allowBlank="1" showInputMessage="1" showErrorMessage="1" sqref="T51 W51 T41 W41">
      <formula1>10</formula1>
      <formula2>99</formula2>
    </dataValidation>
    <dataValidation allowBlank="1" showInputMessage="1" showErrorMessage="1" prompt="2012" sqref="D1:D4"/>
    <dataValidation type="custom" showInputMessage="1" showErrorMessage="1" error="Le code projet doit être unique. Des suffixe peuvent être utilisés" sqref="A11:B60">
      <formula1>COUNTIF($A$11:$A$60,A11)&lt;2</formula1>
    </dataValidation>
  </dataValidations>
  <printOptions horizontalCentered="1" verticalCentered="1"/>
  <pageMargins left="0.70866141732283472" right="0.70866141732283472" top="0.74803149606299213" bottom="0.74803149606299213" header="0.31496062992125984" footer="0.31496062992125984"/>
  <pageSetup paperSize="9"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0070C0"/>
    <pageSetUpPr fitToPage="1"/>
  </sheetPr>
  <dimension ref="A1:X70"/>
  <sheetViews>
    <sheetView showZeros="0" zoomScale="70" zoomScaleNormal="70" workbookViewId="0">
      <pane xSplit="2" ySplit="10" topLeftCell="G44" activePane="bottomRight" state="frozen"/>
      <selection activeCell="B27" sqref="B27"/>
      <selection pane="topRight" activeCell="B27" sqref="B27"/>
      <selection pane="bottomLeft" activeCell="B27" sqref="B27"/>
      <selection pane="bottomRight" activeCell="K72" sqref="K72"/>
    </sheetView>
  </sheetViews>
  <sheetFormatPr baseColWidth="10" defaultColWidth="9.140625" defaultRowHeight="15.75" x14ac:dyDescent="0.2"/>
  <cols>
    <col min="1" max="1" width="9.140625" style="37"/>
    <col min="2" max="2" width="74.28515625" style="37" customWidth="1"/>
    <col min="3" max="3" width="10.42578125" style="37" hidden="1" customWidth="1"/>
    <col min="4" max="4" width="27.7109375" style="37" hidden="1" customWidth="1"/>
    <col min="5" max="5" width="21.28515625" style="48" hidden="1" customWidth="1"/>
    <col min="6" max="6" width="9" style="37" hidden="1" customWidth="1"/>
    <col min="7" max="10" width="18.7109375" style="37" customWidth="1"/>
    <col min="11" max="11" width="17.85546875" style="37" customWidth="1"/>
    <col min="12" max="12" width="19.42578125" style="48" customWidth="1"/>
    <col min="13" max="13" width="20.28515625" style="48" customWidth="1"/>
    <col min="14" max="14" width="18.140625" style="48" customWidth="1"/>
    <col min="15" max="15" width="19.7109375" style="48" customWidth="1"/>
    <col min="16" max="16384" width="9.140625" style="37"/>
  </cols>
  <sheetData>
    <row r="1" spans="1:24" ht="20.25" x14ac:dyDescent="0.2">
      <c r="A1" s="463" t="str">
        <f>CONCATENATE("Rapport annuel 20",'Tableau demande'!E2,'Tableau demande'!F2+3," : ",'Tableau demande'!B2," : AC 20",'Tableau demande'!F2," - 20",'Tableau demande'!I2)</f>
        <v>Rapport annuel 203 :  : AC 20 - 20</v>
      </c>
      <c r="B1" s="463"/>
      <c r="D1" s="36"/>
      <c r="E1" s="39"/>
      <c r="F1" s="36"/>
      <c r="G1" s="36"/>
      <c r="H1" s="36"/>
      <c r="I1" s="294"/>
      <c r="J1" s="116"/>
      <c r="K1" s="116"/>
    </row>
    <row r="2" spans="1:24" ht="20.25" x14ac:dyDescent="0.2">
      <c r="A2" s="463"/>
      <c r="B2" s="463"/>
      <c r="D2" s="36"/>
      <c r="E2" s="39"/>
      <c r="F2" s="36"/>
      <c r="G2" s="36"/>
      <c r="H2" s="36"/>
      <c r="I2" s="294"/>
      <c r="J2" s="116"/>
      <c r="K2" s="116"/>
    </row>
    <row r="3" spans="1:24" ht="20.25" x14ac:dyDescent="0.2">
      <c r="A3" s="463"/>
      <c r="B3" s="463"/>
      <c r="D3" s="36"/>
      <c r="E3" s="39"/>
      <c r="F3" s="36"/>
      <c r="G3" s="36"/>
      <c r="H3" s="36"/>
      <c r="I3" s="294"/>
      <c r="J3" s="116"/>
      <c r="K3" s="116"/>
    </row>
    <row r="4" spans="1:24" ht="20.25" x14ac:dyDescent="0.2">
      <c r="A4" s="463"/>
      <c r="B4" s="463"/>
      <c r="D4" s="36"/>
      <c r="E4" s="39"/>
      <c r="F4" s="36"/>
      <c r="G4" s="36"/>
      <c r="H4" s="36"/>
      <c r="I4" s="294"/>
      <c r="J4" s="116"/>
      <c r="K4" s="116"/>
    </row>
    <row r="5" spans="1:24" x14ac:dyDescent="0.2">
      <c r="A5" s="463"/>
      <c r="B5" s="463"/>
    </row>
    <row r="6" spans="1:24" ht="20.25" x14ac:dyDescent="0.2">
      <c r="A6" s="49"/>
      <c r="B6" s="49"/>
    </row>
    <row r="7" spans="1:24" x14ac:dyDescent="0.2">
      <c r="E7" s="1"/>
      <c r="F7" s="50"/>
    </row>
    <row r="8" spans="1:24" ht="16.5" thickBot="1" x14ac:dyDescent="0.25">
      <c r="B8" s="38"/>
    </row>
    <row r="9" spans="1:24" s="38" customFormat="1" ht="32.25" thickBot="1" x14ac:dyDescent="0.25">
      <c r="A9" s="10" t="s">
        <v>626</v>
      </c>
      <c r="B9" s="11" t="s">
        <v>627</v>
      </c>
      <c r="C9" s="10" t="s">
        <v>4</v>
      </c>
      <c r="D9" s="14" t="s">
        <v>0</v>
      </c>
      <c r="E9" s="15" t="s">
        <v>2</v>
      </c>
      <c r="F9" s="16" t="s">
        <v>1</v>
      </c>
      <c r="G9" s="460" t="str">
        <f>CONCATENATE("Ventilation 20",'Tableau demande'!$F$2+3)</f>
        <v>Ventilation 203</v>
      </c>
      <c r="H9" s="461"/>
      <c r="I9" s="461"/>
      <c r="J9" s="472"/>
      <c r="K9" s="450" t="str">
        <f>CONCATENATE("Enveloppe totale appelée en 20",'Tableau demande'!$F$2+3)</f>
        <v>Enveloppe totale appelée en 203</v>
      </c>
      <c r="L9" s="476"/>
      <c r="M9" s="129">
        <f>'Appels de fonds'!J13</f>
        <v>0</v>
      </c>
      <c r="N9" s="128"/>
    </row>
    <row r="10" spans="1:24" s="38" customFormat="1" ht="79.5" customHeight="1" thickBot="1" x14ac:dyDescent="0.25">
      <c r="A10" s="20"/>
      <c r="B10" s="21"/>
      <c r="C10" s="22"/>
      <c r="D10" s="23"/>
      <c r="E10" s="24"/>
      <c r="F10" s="25"/>
      <c r="G10" s="22" t="s">
        <v>632</v>
      </c>
      <c r="H10" s="82" t="s">
        <v>633</v>
      </c>
      <c r="I10" s="82" t="s">
        <v>650</v>
      </c>
      <c r="J10" s="83" t="s">
        <v>652</v>
      </c>
      <c r="K10" s="103" t="str">
        <f>CONCATENATE("Transféré sur le terrain en 20",'Tableau demande'!F2+3)</f>
        <v>Transféré sur le terrain en 203</v>
      </c>
      <c r="L10" s="104" t="s">
        <v>704</v>
      </c>
      <c r="M10" s="105" t="str">
        <f>CONCATENATE("dépensé en 20",'Tableau demande'!F2+3)</f>
        <v>dépensé en 203</v>
      </c>
      <c r="N10" s="218" t="s">
        <v>726</v>
      </c>
    </row>
    <row r="11" spans="1:24" x14ac:dyDescent="0.2">
      <c r="A11" s="297"/>
      <c r="B11" s="297"/>
      <c r="C11" s="298"/>
      <c r="D11" s="299"/>
      <c r="E11" s="300"/>
      <c r="F11" s="301"/>
      <c r="G11" s="302"/>
      <c r="H11" s="303"/>
      <c r="I11" s="303"/>
      <c r="J11" s="303"/>
      <c r="K11" s="307"/>
      <c r="L11" s="467" t="str">
        <f>IFERROR(#REF!-K11*H11/(H11+I11),"")</f>
        <v/>
      </c>
      <c r="M11" s="307"/>
      <c r="N11" s="256"/>
      <c r="O11" s="37"/>
    </row>
    <row r="12" spans="1:24" x14ac:dyDescent="0.2">
      <c r="A12" s="19">
        <f>'Tableau demande'!A12</f>
        <v>0</v>
      </c>
      <c r="B12" s="19">
        <f>'Tableau demande'!B12</f>
        <v>0</v>
      </c>
      <c r="C12" s="17">
        <f>'Tableau demande'!C12</f>
        <v>0</v>
      </c>
      <c r="D12" s="9" t="str">
        <f>'Tableau demande'!D12</f>
        <v/>
      </c>
      <c r="E12" s="8">
        <f>'Tableau demande'!E12</f>
        <v>0</v>
      </c>
      <c r="F12" s="18" t="str">
        <f>'Tableau demande'!F12</f>
        <v/>
      </c>
      <c r="G12" s="31">
        <f t="shared" ref="G12:G40" si="0">H12+I12+J12</f>
        <v>0</v>
      </c>
      <c r="H12" s="26">
        <f>'Tableau demande'!AI12</f>
        <v>0</v>
      </c>
      <c r="I12" s="26">
        <f>'Tableau demande'!AJ12</f>
        <v>0</v>
      </c>
      <c r="J12" s="26">
        <f>'Tableau demande'!AK12</f>
        <v>0</v>
      </c>
      <c r="K12" s="51"/>
      <c r="L12" s="468"/>
      <c r="M12" s="52"/>
      <c r="N12" s="185">
        <f>'RA n+2'!N12+K12+J12-M12</f>
        <v>0</v>
      </c>
      <c r="O12" s="37"/>
    </row>
    <row r="13" spans="1:24" x14ac:dyDescent="0.2">
      <c r="A13" s="19">
        <f>'Tableau demande'!A13</f>
        <v>0</v>
      </c>
      <c r="B13" s="19">
        <f>'Tableau demande'!B13</f>
        <v>0</v>
      </c>
      <c r="C13" s="17">
        <f>'Tableau demande'!C13</f>
        <v>0</v>
      </c>
      <c r="D13" s="9" t="str">
        <f>'Tableau demande'!D13</f>
        <v/>
      </c>
      <c r="E13" s="8">
        <f>'Tableau demande'!E13</f>
        <v>0</v>
      </c>
      <c r="F13" s="18" t="str">
        <f>'Tableau demande'!F13</f>
        <v/>
      </c>
      <c r="G13" s="31">
        <f t="shared" si="0"/>
        <v>0</v>
      </c>
      <c r="H13" s="26">
        <f>'Tableau demande'!AI13</f>
        <v>0</v>
      </c>
      <c r="I13" s="26">
        <f>'Tableau demande'!AJ13</f>
        <v>0</v>
      </c>
      <c r="J13" s="26">
        <f>'Tableau demande'!AK13</f>
        <v>0</v>
      </c>
      <c r="K13" s="51"/>
      <c r="L13" s="468"/>
      <c r="M13" s="52"/>
      <c r="N13" s="185">
        <f>'RA n+2'!N13+K13+J13-M13</f>
        <v>0</v>
      </c>
      <c r="O13" s="37"/>
    </row>
    <row r="14" spans="1:24" x14ac:dyDescent="0.2">
      <c r="A14" s="19">
        <f>'Tableau demande'!A14</f>
        <v>0</v>
      </c>
      <c r="B14" s="19">
        <f>'Tableau demande'!B14</f>
        <v>0</v>
      </c>
      <c r="C14" s="17">
        <f>'Tableau demande'!C14</f>
        <v>0</v>
      </c>
      <c r="D14" s="9" t="str">
        <f>'Tableau demande'!D14</f>
        <v/>
      </c>
      <c r="E14" s="8">
        <f>'Tableau demande'!E14</f>
        <v>0</v>
      </c>
      <c r="F14" s="18">
        <f>'Tableau demande'!F14</f>
        <v>0</v>
      </c>
      <c r="G14" s="31">
        <f t="shared" si="0"/>
        <v>0</v>
      </c>
      <c r="H14" s="26">
        <f>'Tableau demande'!AI14</f>
        <v>0</v>
      </c>
      <c r="I14" s="26">
        <f>'Tableau demande'!AJ14</f>
        <v>0</v>
      </c>
      <c r="J14" s="26">
        <f>'Tableau demande'!AK14</f>
        <v>0</v>
      </c>
      <c r="K14" s="51"/>
      <c r="L14" s="468"/>
      <c r="M14" s="52"/>
      <c r="N14" s="185">
        <f>'RA n+2'!N14+K14+J14-M14</f>
        <v>0</v>
      </c>
      <c r="O14" s="37"/>
      <c r="T14" s="40"/>
      <c r="U14" s="40"/>
      <c r="V14" s="40"/>
      <c r="W14" s="40"/>
      <c r="X14" s="40"/>
    </row>
    <row r="15" spans="1:24" x14ac:dyDescent="0.2">
      <c r="A15" s="19">
        <f>'Tableau demande'!A15</f>
        <v>0</v>
      </c>
      <c r="B15" s="19">
        <f>'Tableau demande'!B15</f>
        <v>0</v>
      </c>
      <c r="C15" s="17">
        <f>'Tableau demande'!C15</f>
        <v>0</v>
      </c>
      <c r="D15" s="9" t="str">
        <f>'Tableau demande'!D15</f>
        <v/>
      </c>
      <c r="E15" s="8">
        <f>'Tableau demande'!E15</f>
        <v>0</v>
      </c>
      <c r="F15" s="18" t="str">
        <f>'Tableau demande'!F15</f>
        <v/>
      </c>
      <c r="G15" s="31">
        <f t="shared" si="0"/>
        <v>0</v>
      </c>
      <c r="H15" s="26">
        <f>'Tableau demande'!AI15</f>
        <v>0</v>
      </c>
      <c r="I15" s="26">
        <f>'Tableau demande'!AJ15</f>
        <v>0</v>
      </c>
      <c r="J15" s="26">
        <f>'Tableau demande'!AK15</f>
        <v>0</v>
      </c>
      <c r="K15" s="51"/>
      <c r="L15" s="468"/>
      <c r="M15" s="52"/>
      <c r="N15" s="185">
        <f>'RA n+2'!N15+K15+J15-M15</f>
        <v>0</v>
      </c>
      <c r="O15" s="37"/>
      <c r="T15" s="40"/>
      <c r="U15" s="40"/>
      <c r="V15" s="40"/>
      <c r="W15" s="40"/>
      <c r="X15" s="40"/>
    </row>
    <row r="16" spans="1:24" x14ac:dyDescent="0.2">
      <c r="A16" s="19">
        <f>'Tableau demande'!A16</f>
        <v>0</v>
      </c>
      <c r="B16" s="19">
        <f>'Tableau demande'!B16</f>
        <v>0</v>
      </c>
      <c r="C16" s="17">
        <f>'Tableau demande'!C16</f>
        <v>0</v>
      </c>
      <c r="D16" s="9" t="str">
        <f>'Tableau demande'!D16</f>
        <v/>
      </c>
      <c r="E16" s="8">
        <f>'Tableau demande'!E16</f>
        <v>0</v>
      </c>
      <c r="F16" s="18" t="str">
        <f>'Tableau demande'!F16</f>
        <v/>
      </c>
      <c r="G16" s="31">
        <f t="shared" si="0"/>
        <v>0</v>
      </c>
      <c r="H16" s="26">
        <f>'Tableau demande'!AI16</f>
        <v>0</v>
      </c>
      <c r="I16" s="26">
        <f>'Tableau demande'!AJ16</f>
        <v>0</v>
      </c>
      <c r="J16" s="26">
        <f>'Tableau demande'!AK16</f>
        <v>0</v>
      </c>
      <c r="K16" s="51"/>
      <c r="L16" s="468"/>
      <c r="M16" s="52"/>
      <c r="N16" s="185">
        <f>'RA n+2'!N16+K16+J16-M16</f>
        <v>0</v>
      </c>
      <c r="O16" s="37"/>
      <c r="T16" s="40"/>
      <c r="U16" s="40"/>
      <c r="V16" s="40"/>
      <c r="W16" s="40"/>
      <c r="X16" s="40"/>
    </row>
    <row r="17" spans="1:24" x14ac:dyDescent="0.2">
      <c r="A17" s="19">
        <f>'Tableau demande'!A17</f>
        <v>0</v>
      </c>
      <c r="B17" s="19">
        <f>'Tableau demande'!B17</f>
        <v>0</v>
      </c>
      <c r="C17" s="17">
        <f>'Tableau demande'!C17</f>
        <v>0</v>
      </c>
      <c r="D17" s="9" t="str">
        <f>'Tableau demande'!D17</f>
        <v/>
      </c>
      <c r="E17" s="8">
        <f>'Tableau demande'!E17</f>
        <v>0</v>
      </c>
      <c r="F17" s="18" t="str">
        <f>'Tableau demande'!F17</f>
        <v/>
      </c>
      <c r="G17" s="31">
        <f t="shared" si="0"/>
        <v>0</v>
      </c>
      <c r="H17" s="26">
        <f>'Tableau demande'!AI17</f>
        <v>0</v>
      </c>
      <c r="I17" s="26">
        <f>'Tableau demande'!AJ17</f>
        <v>0</v>
      </c>
      <c r="J17" s="26">
        <f>'Tableau demande'!AK17</f>
        <v>0</v>
      </c>
      <c r="K17" s="51"/>
      <c r="L17" s="468"/>
      <c r="M17" s="52"/>
      <c r="N17" s="185">
        <f>'RA n+2'!N17+K17+J17-M17</f>
        <v>0</v>
      </c>
      <c r="O17" s="37"/>
      <c r="T17" s="40"/>
      <c r="U17" s="40"/>
      <c r="V17" s="40"/>
      <c r="W17" s="40"/>
      <c r="X17" s="40"/>
    </row>
    <row r="18" spans="1:24" x14ac:dyDescent="0.2">
      <c r="A18" s="19">
        <f>'Tableau demande'!A18</f>
        <v>0</v>
      </c>
      <c r="B18" s="19">
        <f>'Tableau demande'!B18</f>
        <v>0</v>
      </c>
      <c r="C18" s="17">
        <f>'Tableau demande'!C18</f>
        <v>0</v>
      </c>
      <c r="D18" s="9" t="str">
        <f>'Tableau demande'!D18</f>
        <v/>
      </c>
      <c r="E18" s="8">
        <f>'Tableau demande'!E18</f>
        <v>0</v>
      </c>
      <c r="F18" s="18" t="str">
        <f>'Tableau demande'!F18</f>
        <v/>
      </c>
      <c r="G18" s="31">
        <f t="shared" si="0"/>
        <v>0</v>
      </c>
      <c r="H18" s="26">
        <f>'Tableau demande'!AI18</f>
        <v>0</v>
      </c>
      <c r="I18" s="26">
        <f>'Tableau demande'!AJ18</f>
        <v>0</v>
      </c>
      <c r="J18" s="26">
        <f>'Tableau demande'!AK18</f>
        <v>0</v>
      </c>
      <c r="K18" s="51"/>
      <c r="L18" s="468"/>
      <c r="M18" s="52"/>
      <c r="N18" s="185">
        <f>'RA n+2'!N18+K18+J18-M18</f>
        <v>0</v>
      </c>
      <c r="O18" s="37"/>
      <c r="T18" s="40"/>
      <c r="U18" s="40"/>
      <c r="V18" s="40"/>
      <c r="W18" s="40"/>
      <c r="X18" s="40"/>
    </row>
    <row r="19" spans="1:24" x14ac:dyDescent="0.2">
      <c r="A19" s="19">
        <f>'Tableau demande'!A19</f>
        <v>0</v>
      </c>
      <c r="B19" s="19">
        <f>'Tableau demande'!B19</f>
        <v>0</v>
      </c>
      <c r="C19" s="17">
        <f>'Tableau demande'!C19</f>
        <v>0</v>
      </c>
      <c r="D19" s="9" t="str">
        <f>'Tableau demande'!D19</f>
        <v/>
      </c>
      <c r="E19" s="8">
        <f>'Tableau demande'!E19</f>
        <v>0</v>
      </c>
      <c r="F19" s="18" t="str">
        <f>'Tableau demande'!F19</f>
        <v/>
      </c>
      <c r="G19" s="31">
        <f t="shared" si="0"/>
        <v>0</v>
      </c>
      <c r="H19" s="26">
        <f>'Tableau demande'!AI19</f>
        <v>0</v>
      </c>
      <c r="I19" s="26">
        <f>'Tableau demande'!AJ19</f>
        <v>0</v>
      </c>
      <c r="J19" s="26">
        <f>'Tableau demande'!AK19</f>
        <v>0</v>
      </c>
      <c r="K19" s="51"/>
      <c r="L19" s="468"/>
      <c r="M19" s="52"/>
      <c r="N19" s="185">
        <f>'RA n+2'!N19+K19+J19-M19</f>
        <v>0</v>
      </c>
      <c r="O19" s="37"/>
      <c r="T19" s="40"/>
      <c r="U19" s="40"/>
      <c r="V19" s="40"/>
      <c r="W19" s="40"/>
      <c r="X19" s="40"/>
    </row>
    <row r="20" spans="1:24" x14ac:dyDescent="0.2">
      <c r="A20" s="19">
        <f>'Tableau demande'!A20</f>
        <v>0</v>
      </c>
      <c r="B20" s="19">
        <f>'Tableau demande'!B20</f>
        <v>0</v>
      </c>
      <c r="C20" s="17">
        <f>'Tableau demande'!C20</f>
        <v>0</v>
      </c>
      <c r="D20" s="9" t="str">
        <f>'Tableau demande'!D20</f>
        <v/>
      </c>
      <c r="E20" s="8">
        <f>'Tableau demande'!E20</f>
        <v>0</v>
      </c>
      <c r="F20" s="18" t="str">
        <f>'Tableau demande'!F20</f>
        <v/>
      </c>
      <c r="G20" s="31">
        <f t="shared" si="0"/>
        <v>0</v>
      </c>
      <c r="H20" s="26">
        <f>'Tableau demande'!AI20</f>
        <v>0</v>
      </c>
      <c r="I20" s="26">
        <f>'Tableau demande'!AJ20</f>
        <v>0</v>
      </c>
      <c r="J20" s="26">
        <f>'Tableau demande'!AK20</f>
        <v>0</v>
      </c>
      <c r="K20" s="51"/>
      <c r="L20" s="468"/>
      <c r="M20" s="52"/>
      <c r="N20" s="185">
        <f>'RA n+2'!N20+K20+J20-M20</f>
        <v>0</v>
      </c>
      <c r="O20" s="37"/>
      <c r="T20" s="40"/>
      <c r="U20" s="40"/>
      <c r="V20" s="40"/>
      <c r="W20" s="40"/>
      <c r="X20" s="40"/>
    </row>
    <row r="21" spans="1:24" x14ac:dyDescent="0.2">
      <c r="A21" s="19">
        <f>'Tableau demande'!A21</f>
        <v>0</v>
      </c>
      <c r="B21" s="19">
        <f>'Tableau demande'!B21</f>
        <v>0</v>
      </c>
      <c r="C21" s="17">
        <f>'Tableau demande'!C21</f>
        <v>0</v>
      </c>
      <c r="D21" s="9" t="str">
        <f>'Tableau demande'!D21</f>
        <v/>
      </c>
      <c r="E21" s="8">
        <f>'Tableau demande'!E21</f>
        <v>0</v>
      </c>
      <c r="F21" s="18" t="str">
        <f>'Tableau demande'!F21</f>
        <v/>
      </c>
      <c r="G21" s="31">
        <f t="shared" si="0"/>
        <v>0</v>
      </c>
      <c r="H21" s="26">
        <f>'Tableau demande'!AI21</f>
        <v>0</v>
      </c>
      <c r="I21" s="26">
        <f>'Tableau demande'!AJ21</f>
        <v>0</v>
      </c>
      <c r="J21" s="26">
        <f>'Tableau demande'!AK21</f>
        <v>0</v>
      </c>
      <c r="K21" s="51"/>
      <c r="L21" s="468"/>
      <c r="M21" s="52"/>
      <c r="N21" s="185">
        <f>'RA n+2'!N21+K21+J21-M21</f>
        <v>0</v>
      </c>
      <c r="O21" s="37"/>
      <c r="T21" s="40"/>
      <c r="U21" s="40"/>
      <c r="V21" s="40"/>
      <c r="W21" s="40"/>
      <c r="X21" s="40"/>
    </row>
    <row r="22" spans="1:24" x14ac:dyDescent="0.2">
      <c r="A22" s="19">
        <f>'Tableau demande'!A22</f>
        <v>0</v>
      </c>
      <c r="B22" s="19">
        <f>'Tableau demande'!B22</f>
        <v>0</v>
      </c>
      <c r="C22" s="17">
        <f>'Tableau demande'!C22</f>
        <v>0</v>
      </c>
      <c r="D22" s="9" t="str">
        <f>'Tableau demande'!D22</f>
        <v/>
      </c>
      <c r="E22" s="8">
        <f>'Tableau demande'!E22</f>
        <v>0</v>
      </c>
      <c r="F22" s="18" t="str">
        <f>'Tableau demande'!F22</f>
        <v/>
      </c>
      <c r="G22" s="31">
        <f t="shared" si="0"/>
        <v>0</v>
      </c>
      <c r="H22" s="26">
        <f>'Tableau demande'!AI22</f>
        <v>0</v>
      </c>
      <c r="I22" s="26">
        <f>'Tableau demande'!AJ22</f>
        <v>0</v>
      </c>
      <c r="J22" s="26">
        <f>'Tableau demande'!AK22</f>
        <v>0</v>
      </c>
      <c r="K22" s="51"/>
      <c r="L22" s="468"/>
      <c r="M22" s="52"/>
      <c r="N22" s="185">
        <f>'RA n+2'!N22+K22+J22-M22</f>
        <v>0</v>
      </c>
      <c r="O22" s="37"/>
      <c r="T22" s="40"/>
      <c r="U22" s="40"/>
      <c r="V22" s="40"/>
      <c r="W22" s="40"/>
      <c r="X22" s="40"/>
    </row>
    <row r="23" spans="1:24" x14ac:dyDescent="0.2">
      <c r="A23" s="19">
        <f>'Tableau demande'!A23</f>
        <v>0</v>
      </c>
      <c r="B23" s="19">
        <f>'Tableau demande'!B23</f>
        <v>0</v>
      </c>
      <c r="C23" s="17">
        <f>'Tableau demande'!C23</f>
        <v>0</v>
      </c>
      <c r="D23" s="9" t="str">
        <f>'Tableau demande'!D23</f>
        <v/>
      </c>
      <c r="E23" s="8">
        <f>'Tableau demande'!E23</f>
        <v>0</v>
      </c>
      <c r="F23" s="18" t="str">
        <f>'Tableau demande'!F23</f>
        <v/>
      </c>
      <c r="G23" s="31">
        <f t="shared" si="0"/>
        <v>0</v>
      </c>
      <c r="H23" s="26">
        <f>'Tableau demande'!AI23</f>
        <v>0</v>
      </c>
      <c r="I23" s="26">
        <f>'Tableau demande'!AJ23</f>
        <v>0</v>
      </c>
      <c r="J23" s="26">
        <f>'Tableau demande'!AK23</f>
        <v>0</v>
      </c>
      <c r="K23" s="51"/>
      <c r="L23" s="468"/>
      <c r="M23" s="52"/>
      <c r="N23" s="185">
        <f>'RA n+2'!N23+K23+J23-M23</f>
        <v>0</v>
      </c>
      <c r="O23" s="37"/>
      <c r="T23" s="40"/>
      <c r="U23" s="40"/>
      <c r="V23" s="40"/>
      <c r="W23" s="40"/>
      <c r="X23" s="40"/>
    </row>
    <row r="24" spans="1:24" x14ac:dyDescent="0.2">
      <c r="A24" s="19">
        <f>'Tableau demande'!A24</f>
        <v>0</v>
      </c>
      <c r="B24" s="19">
        <f>'Tableau demande'!B24</f>
        <v>0</v>
      </c>
      <c r="C24" s="17">
        <f>'Tableau demande'!C24</f>
        <v>0</v>
      </c>
      <c r="D24" s="9" t="str">
        <f>'Tableau demande'!D24</f>
        <v/>
      </c>
      <c r="E24" s="8">
        <f>'Tableau demande'!E24</f>
        <v>0</v>
      </c>
      <c r="F24" s="18" t="str">
        <f>'Tableau demande'!F24</f>
        <v/>
      </c>
      <c r="G24" s="31">
        <f t="shared" si="0"/>
        <v>0</v>
      </c>
      <c r="H24" s="26">
        <f>'Tableau demande'!AI24</f>
        <v>0</v>
      </c>
      <c r="I24" s="26">
        <f>'Tableau demande'!AJ24</f>
        <v>0</v>
      </c>
      <c r="J24" s="26">
        <f>'Tableau demande'!AK24</f>
        <v>0</v>
      </c>
      <c r="K24" s="51"/>
      <c r="L24" s="468"/>
      <c r="M24" s="52"/>
      <c r="N24" s="185">
        <f>'RA n+2'!N24+K24+J24-M24</f>
        <v>0</v>
      </c>
      <c r="O24" s="37"/>
      <c r="T24" s="40"/>
      <c r="U24" s="40"/>
      <c r="V24" s="40"/>
      <c r="W24" s="40"/>
      <c r="X24" s="40"/>
    </row>
    <row r="25" spans="1:24" x14ac:dyDescent="0.2">
      <c r="A25" s="19">
        <f>'Tableau demande'!A25</f>
        <v>0</v>
      </c>
      <c r="B25" s="19">
        <f>'Tableau demande'!B25</f>
        <v>0</v>
      </c>
      <c r="C25" s="17">
        <f>'Tableau demande'!C25</f>
        <v>0</v>
      </c>
      <c r="D25" s="9" t="str">
        <f>'Tableau demande'!D25</f>
        <v/>
      </c>
      <c r="E25" s="8">
        <f>'Tableau demande'!E25</f>
        <v>0</v>
      </c>
      <c r="F25" s="18" t="str">
        <f>'Tableau demande'!F25</f>
        <v/>
      </c>
      <c r="G25" s="31">
        <f t="shared" si="0"/>
        <v>0</v>
      </c>
      <c r="H25" s="26">
        <f>'Tableau demande'!AI25</f>
        <v>0</v>
      </c>
      <c r="I25" s="26">
        <f>'Tableau demande'!AJ25</f>
        <v>0</v>
      </c>
      <c r="J25" s="26">
        <f>'Tableau demande'!AK25</f>
        <v>0</v>
      </c>
      <c r="K25" s="51"/>
      <c r="L25" s="468"/>
      <c r="M25" s="52"/>
      <c r="N25" s="185">
        <f>'RA n+2'!N25+K25+J25-M25</f>
        <v>0</v>
      </c>
      <c r="O25" s="37"/>
      <c r="T25" s="40"/>
      <c r="U25" s="40"/>
      <c r="V25" s="40"/>
      <c r="W25" s="40"/>
      <c r="X25" s="40"/>
    </row>
    <row r="26" spans="1:24" x14ac:dyDescent="0.2">
      <c r="A26" s="19">
        <f>'Tableau demande'!A26</f>
        <v>0</v>
      </c>
      <c r="B26" s="19">
        <f>'Tableau demande'!B26</f>
        <v>0</v>
      </c>
      <c r="C26" s="17">
        <f>'Tableau demande'!C26</f>
        <v>0</v>
      </c>
      <c r="D26" s="9" t="str">
        <f>'Tableau demande'!D26</f>
        <v/>
      </c>
      <c r="E26" s="8">
        <f>'Tableau demande'!E26</f>
        <v>0</v>
      </c>
      <c r="F26" s="18" t="str">
        <f>'Tableau demande'!F26</f>
        <v/>
      </c>
      <c r="G26" s="31">
        <f t="shared" si="0"/>
        <v>0</v>
      </c>
      <c r="H26" s="26">
        <f>'Tableau demande'!AI26</f>
        <v>0</v>
      </c>
      <c r="I26" s="26">
        <f>'Tableau demande'!AJ26</f>
        <v>0</v>
      </c>
      <c r="J26" s="26">
        <f>'Tableau demande'!AK26</f>
        <v>0</v>
      </c>
      <c r="K26" s="51"/>
      <c r="L26" s="468"/>
      <c r="M26" s="52"/>
      <c r="N26" s="185">
        <f>'RA n+2'!N26+K26+J26-M26</f>
        <v>0</v>
      </c>
      <c r="O26" s="37"/>
      <c r="T26" s="40"/>
      <c r="U26" s="40"/>
      <c r="V26" s="40"/>
      <c r="W26" s="40"/>
      <c r="X26" s="40"/>
    </row>
    <row r="27" spans="1:24" x14ac:dyDescent="0.2">
      <c r="A27" s="19">
        <f>'Tableau demande'!A27</f>
        <v>0</v>
      </c>
      <c r="B27" s="19">
        <f>'Tableau demande'!B27</f>
        <v>0</v>
      </c>
      <c r="C27" s="17">
        <f>'Tableau demande'!C27</f>
        <v>0</v>
      </c>
      <c r="D27" s="9" t="str">
        <f>'Tableau demande'!D27</f>
        <v/>
      </c>
      <c r="E27" s="8">
        <f>'Tableau demande'!E27</f>
        <v>0</v>
      </c>
      <c r="F27" s="18" t="str">
        <f>'Tableau demande'!F27</f>
        <v/>
      </c>
      <c r="G27" s="31">
        <f t="shared" si="0"/>
        <v>0</v>
      </c>
      <c r="H27" s="26">
        <f>'Tableau demande'!AI27</f>
        <v>0</v>
      </c>
      <c r="I27" s="26">
        <f>'Tableau demande'!AJ27</f>
        <v>0</v>
      </c>
      <c r="J27" s="26">
        <f>'Tableau demande'!AK27</f>
        <v>0</v>
      </c>
      <c r="K27" s="51"/>
      <c r="L27" s="468"/>
      <c r="M27" s="52"/>
      <c r="N27" s="185">
        <f>'RA n+2'!N27+K27+J27-M27</f>
        <v>0</v>
      </c>
      <c r="O27" s="37"/>
      <c r="T27" s="40"/>
      <c r="U27" s="40"/>
      <c r="V27" s="40"/>
      <c r="W27" s="40"/>
      <c r="X27" s="40"/>
    </row>
    <row r="28" spans="1:24" x14ac:dyDescent="0.2">
      <c r="A28" s="19">
        <f>'Tableau demande'!A28</f>
        <v>0</v>
      </c>
      <c r="B28" s="19">
        <f>'Tableau demande'!B28</f>
        <v>0</v>
      </c>
      <c r="C28" s="17">
        <f>'Tableau demande'!C28</f>
        <v>0</v>
      </c>
      <c r="D28" s="9" t="str">
        <f>'Tableau demande'!D28</f>
        <v/>
      </c>
      <c r="E28" s="8">
        <f>'Tableau demande'!E28</f>
        <v>0</v>
      </c>
      <c r="F28" s="18" t="str">
        <f>'Tableau demande'!F28</f>
        <v/>
      </c>
      <c r="G28" s="31">
        <f t="shared" si="0"/>
        <v>0</v>
      </c>
      <c r="H28" s="26">
        <f>'Tableau demande'!AI28</f>
        <v>0</v>
      </c>
      <c r="I28" s="26">
        <f>'Tableau demande'!AJ28</f>
        <v>0</v>
      </c>
      <c r="J28" s="26">
        <f>'Tableau demande'!AK28</f>
        <v>0</v>
      </c>
      <c r="K28" s="51"/>
      <c r="L28" s="468"/>
      <c r="M28" s="52"/>
      <c r="N28" s="185">
        <f>'RA n+2'!N28+K28+J28-M28</f>
        <v>0</v>
      </c>
      <c r="O28" s="37"/>
      <c r="T28" s="40"/>
      <c r="U28" s="40"/>
      <c r="V28" s="40"/>
      <c r="W28" s="40"/>
      <c r="X28" s="40"/>
    </row>
    <row r="29" spans="1:24" x14ac:dyDescent="0.2">
      <c r="A29" s="19">
        <f>'Tableau demande'!A29</f>
        <v>0</v>
      </c>
      <c r="B29" s="19">
        <f>'Tableau demande'!B29</f>
        <v>0</v>
      </c>
      <c r="C29" s="17">
        <f>'Tableau demande'!C29</f>
        <v>0</v>
      </c>
      <c r="D29" s="9" t="str">
        <f>'Tableau demande'!D29</f>
        <v/>
      </c>
      <c r="E29" s="8">
        <f>'Tableau demande'!E29</f>
        <v>0</v>
      </c>
      <c r="F29" s="18" t="str">
        <f>'Tableau demande'!F29</f>
        <v/>
      </c>
      <c r="G29" s="31">
        <f t="shared" si="0"/>
        <v>0</v>
      </c>
      <c r="H29" s="26">
        <f>'Tableau demande'!AI29</f>
        <v>0</v>
      </c>
      <c r="I29" s="26">
        <f>'Tableau demande'!AJ29</f>
        <v>0</v>
      </c>
      <c r="J29" s="26">
        <f>'Tableau demande'!AK29</f>
        <v>0</v>
      </c>
      <c r="K29" s="51"/>
      <c r="L29" s="468"/>
      <c r="M29" s="52"/>
      <c r="N29" s="185">
        <f>'RA n+2'!N29+K29+J29-M29</f>
        <v>0</v>
      </c>
      <c r="O29" s="37"/>
      <c r="T29" s="40"/>
      <c r="U29" s="40"/>
      <c r="V29" s="40"/>
      <c r="W29" s="40"/>
      <c r="X29" s="40"/>
    </row>
    <row r="30" spans="1:24" x14ac:dyDescent="0.2">
      <c r="A30" s="19">
        <f>'Tableau demande'!A30</f>
        <v>0</v>
      </c>
      <c r="B30" s="19">
        <f>'Tableau demande'!B30</f>
        <v>0</v>
      </c>
      <c r="C30" s="17">
        <f>'Tableau demande'!C30</f>
        <v>0</v>
      </c>
      <c r="D30" s="9" t="str">
        <f>'Tableau demande'!D30</f>
        <v/>
      </c>
      <c r="E30" s="8">
        <f>'Tableau demande'!E30</f>
        <v>0</v>
      </c>
      <c r="F30" s="18" t="str">
        <f>'Tableau demande'!F30</f>
        <v/>
      </c>
      <c r="G30" s="31">
        <f t="shared" si="0"/>
        <v>0</v>
      </c>
      <c r="H30" s="26">
        <f>'Tableau demande'!AI30</f>
        <v>0</v>
      </c>
      <c r="I30" s="26">
        <f>'Tableau demande'!AJ30</f>
        <v>0</v>
      </c>
      <c r="J30" s="26">
        <f>'Tableau demande'!AK30</f>
        <v>0</v>
      </c>
      <c r="K30" s="51"/>
      <c r="L30" s="468"/>
      <c r="M30" s="52"/>
      <c r="N30" s="185">
        <f>'RA n+2'!N30+K30+J30-M30</f>
        <v>0</v>
      </c>
      <c r="O30" s="37"/>
      <c r="T30" s="40"/>
      <c r="U30" s="40"/>
      <c r="V30" s="40"/>
      <c r="W30" s="40"/>
      <c r="X30" s="40"/>
    </row>
    <row r="31" spans="1:24" x14ac:dyDescent="0.2">
      <c r="A31" s="19">
        <f>'Tableau demande'!A31</f>
        <v>0</v>
      </c>
      <c r="B31" s="19">
        <f>'Tableau demande'!B31</f>
        <v>0</v>
      </c>
      <c r="C31" s="17">
        <f>'Tableau demande'!C31</f>
        <v>0</v>
      </c>
      <c r="D31" s="9" t="str">
        <f>'Tableau demande'!D31</f>
        <v/>
      </c>
      <c r="E31" s="8">
        <f>'Tableau demande'!E31</f>
        <v>0</v>
      </c>
      <c r="F31" s="18" t="str">
        <f>'Tableau demande'!F31</f>
        <v/>
      </c>
      <c r="G31" s="31">
        <f t="shared" si="0"/>
        <v>0</v>
      </c>
      <c r="H31" s="26">
        <f>'Tableau demande'!AI31</f>
        <v>0</v>
      </c>
      <c r="I31" s="26">
        <f>'Tableau demande'!AJ31</f>
        <v>0</v>
      </c>
      <c r="J31" s="26">
        <f>'Tableau demande'!AK31</f>
        <v>0</v>
      </c>
      <c r="K31" s="51"/>
      <c r="L31" s="468"/>
      <c r="M31" s="52"/>
      <c r="N31" s="185">
        <f>'RA n+2'!N31+K31+J31-M31</f>
        <v>0</v>
      </c>
      <c r="O31" s="37"/>
      <c r="T31" s="40"/>
      <c r="U31" s="40"/>
      <c r="V31" s="40"/>
      <c r="W31" s="40"/>
      <c r="X31" s="40"/>
    </row>
    <row r="32" spans="1:24" x14ac:dyDescent="0.2">
      <c r="A32" s="19">
        <f>'Tableau demande'!A32</f>
        <v>0</v>
      </c>
      <c r="B32" s="19">
        <f>'Tableau demande'!B32</f>
        <v>0</v>
      </c>
      <c r="C32" s="17">
        <f>'Tableau demande'!C32</f>
        <v>0</v>
      </c>
      <c r="D32" s="9" t="str">
        <f>'Tableau demande'!D32</f>
        <v/>
      </c>
      <c r="E32" s="8">
        <f>'Tableau demande'!E32</f>
        <v>0</v>
      </c>
      <c r="F32" s="18" t="str">
        <f>'Tableau demande'!F32</f>
        <v/>
      </c>
      <c r="G32" s="31">
        <f t="shared" si="0"/>
        <v>0</v>
      </c>
      <c r="H32" s="26">
        <f>'Tableau demande'!AI32</f>
        <v>0</v>
      </c>
      <c r="I32" s="26">
        <f>'Tableau demande'!AJ32</f>
        <v>0</v>
      </c>
      <c r="J32" s="26">
        <f>'Tableau demande'!AK32</f>
        <v>0</v>
      </c>
      <c r="K32" s="51"/>
      <c r="L32" s="468"/>
      <c r="M32" s="52"/>
      <c r="N32" s="185">
        <f>'RA n+2'!N32+K32+J32-M32</f>
        <v>0</v>
      </c>
      <c r="O32" s="37"/>
      <c r="T32" s="40"/>
      <c r="U32" s="40"/>
      <c r="V32" s="40"/>
      <c r="W32" s="40"/>
      <c r="X32" s="40"/>
    </row>
    <row r="33" spans="1:24" x14ac:dyDescent="0.2">
      <c r="A33" s="19">
        <f>'Tableau demande'!A33</f>
        <v>0</v>
      </c>
      <c r="B33" s="19">
        <f>'Tableau demande'!B33</f>
        <v>0</v>
      </c>
      <c r="C33" s="17">
        <f>'Tableau demande'!C33</f>
        <v>0</v>
      </c>
      <c r="D33" s="9" t="str">
        <f>'Tableau demande'!D33</f>
        <v/>
      </c>
      <c r="E33" s="8">
        <f>'Tableau demande'!E33</f>
        <v>0</v>
      </c>
      <c r="F33" s="18" t="str">
        <f>'Tableau demande'!F33</f>
        <v/>
      </c>
      <c r="G33" s="31">
        <f t="shared" si="0"/>
        <v>0</v>
      </c>
      <c r="H33" s="26">
        <f>'Tableau demande'!AI33</f>
        <v>0</v>
      </c>
      <c r="I33" s="26">
        <f>'Tableau demande'!AJ33</f>
        <v>0</v>
      </c>
      <c r="J33" s="26">
        <f>'Tableau demande'!AK33</f>
        <v>0</v>
      </c>
      <c r="K33" s="51"/>
      <c r="L33" s="468"/>
      <c r="M33" s="52"/>
      <c r="N33" s="185">
        <f>'RA n+2'!N33+K33+J33-M33</f>
        <v>0</v>
      </c>
      <c r="O33" s="37"/>
      <c r="T33" s="40"/>
      <c r="U33" s="40"/>
      <c r="V33" s="40"/>
      <c r="W33" s="40"/>
      <c r="X33" s="40"/>
    </row>
    <row r="34" spans="1:24" x14ac:dyDescent="0.2">
      <c r="A34" s="19">
        <f>'Tableau demande'!A34</f>
        <v>0</v>
      </c>
      <c r="B34" s="19">
        <f>'Tableau demande'!B34</f>
        <v>0</v>
      </c>
      <c r="C34" s="17">
        <f>'Tableau demande'!C34</f>
        <v>0</v>
      </c>
      <c r="D34" s="9" t="str">
        <f>'Tableau demande'!D34</f>
        <v/>
      </c>
      <c r="E34" s="8">
        <f>'Tableau demande'!E34</f>
        <v>0</v>
      </c>
      <c r="F34" s="18" t="str">
        <f>'Tableau demande'!F34</f>
        <v/>
      </c>
      <c r="G34" s="31">
        <f t="shared" si="0"/>
        <v>0</v>
      </c>
      <c r="H34" s="26">
        <f>'Tableau demande'!AI34</f>
        <v>0</v>
      </c>
      <c r="I34" s="26">
        <f>'Tableau demande'!AJ34</f>
        <v>0</v>
      </c>
      <c r="J34" s="26">
        <f>'Tableau demande'!AK34</f>
        <v>0</v>
      </c>
      <c r="K34" s="51"/>
      <c r="L34" s="468"/>
      <c r="M34" s="52"/>
      <c r="N34" s="185">
        <f>'RA n+2'!N34+K34+J34-M34</f>
        <v>0</v>
      </c>
      <c r="O34" s="37"/>
      <c r="T34" s="40"/>
      <c r="U34" s="40"/>
      <c r="V34" s="40"/>
      <c r="W34" s="40"/>
      <c r="X34" s="40"/>
    </row>
    <row r="35" spans="1:24" x14ac:dyDescent="0.2">
      <c r="A35" s="19">
        <f>'Tableau demande'!A35</f>
        <v>0</v>
      </c>
      <c r="B35" s="19">
        <f>'Tableau demande'!B35</f>
        <v>0</v>
      </c>
      <c r="C35" s="17">
        <f>'Tableau demande'!C35</f>
        <v>0</v>
      </c>
      <c r="D35" s="9" t="str">
        <f>'Tableau demande'!D35</f>
        <v/>
      </c>
      <c r="E35" s="8">
        <f>'Tableau demande'!E35</f>
        <v>0</v>
      </c>
      <c r="F35" s="18" t="str">
        <f>'Tableau demande'!F35</f>
        <v/>
      </c>
      <c r="G35" s="31">
        <f t="shared" si="0"/>
        <v>0</v>
      </c>
      <c r="H35" s="26">
        <f>'Tableau demande'!AI35</f>
        <v>0</v>
      </c>
      <c r="I35" s="26">
        <f>'Tableau demande'!AJ35</f>
        <v>0</v>
      </c>
      <c r="J35" s="26">
        <f>'Tableau demande'!AK35</f>
        <v>0</v>
      </c>
      <c r="K35" s="51"/>
      <c r="L35" s="468"/>
      <c r="M35" s="52"/>
      <c r="N35" s="185">
        <f>'RA n+2'!N35+K35+J35-M35</f>
        <v>0</v>
      </c>
      <c r="O35" s="37"/>
      <c r="T35" s="40"/>
      <c r="U35" s="40"/>
      <c r="V35" s="40"/>
      <c r="W35" s="40"/>
      <c r="X35" s="40"/>
    </row>
    <row r="36" spans="1:24" x14ac:dyDescent="0.2">
      <c r="A36" s="19">
        <f>'Tableau demande'!A36</f>
        <v>0</v>
      </c>
      <c r="B36" s="19">
        <f>'Tableau demande'!B36</f>
        <v>0</v>
      </c>
      <c r="C36" s="17">
        <f>'Tableau demande'!C36</f>
        <v>0</v>
      </c>
      <c r="D36" s="9" t="str">
        <f>'Tableau demande'!D36</f>
        <v/>
      </c>
      <c r="E36" s="8">
        <f>'Tableau demande'!E36</f>
        <v>0</v>
      </c>
      <c r="F36" s="18" t="str">
        <f>'Tableau demande'!F36</f>
        <v/>
      </c>
      <c r="G36" s="31">
        <f t="shared" si="0"/>
        <v>0</v>
      </c>
      <c r="H36" s="26">
        <f>'Tableau demande'!AI36</f>
        <v>0</v>
      </c>
      <c r="I36" s="26">
        <f>'Tableau demande'!AJ36</f>
        <v>0</v>
      </c>
      <c r="J36" s="26">
        <f>'Tableau demande'!AK36</f>
        <v>0</v>
      </c>
      <c r="K36" s="51"/>
      <c r="L36" s="468"/>
      <c r="M36" s="52"/>
      <c r="N36" s="185">
        <f>'RA n+2'!N36+K36+J36-M36</f>
        <v>0</v>
      </c>
      <c r="O36" s="37"/>
      <c r="T36" s="40"/>
      <c r="U36" s="40"/>
      <c r="V36" s="40"/>
      <c r="W36" s="40"/>
      <c r="X36" s="40"/>
    </row>
    <row r="37" spans="1:24" x14ac:dyDescent="0.2">
      <c r="A37" s="19">
        <f>'Tableau demande'!A37</f>
        <v>0</v>
      </c>
      <c r="B37" s="19">
        <f>'Tableau demande'!B37</f>
        <v>0</v>
      </c>
      <c r="C37" s="17">
        <f>'Tableau demande'!C37</f>
        <v>0</v>
      </c>
      <c r="D37" s="9" t="str">
        <f>'Tableau demande'!D37</f>
        <v/>
      </c>
      <c r="E37" s="8">
        <f>'Tableau demande'!E37</f>
        <v>0</v>
      </c>
      <c r="F37" s="18" t="str">
        <f>'Tableau demande'!F37</f>
        <v/>
      </c>
      <c r="G37" s="31">
        <f t="shared" si="0"/>
        <v>0</v>
      </c>
      <c r="H37" s="26">
        <f>'Tableau demande'!AI37</f>
        <v>0</v>
      </c>
      <c r="I37" s="26">
        <f>'Tableau demande'!AJ37</f>
        <v>0</v>
      </c>
      <c r="J37" s="26">
        <f>'Tableau demande'!AK37</f>
        <v>0</v>
      </c>
      <c r="K37" s="51"/>
      <c r="L37" s="468"/>
      <c r="M37" s="52"/>
      <c r="N37" s="185">
        <f>'RA n+2'!N37+K37+J37-M37</f>
        <v>0</v>
      </c>
      <c r="O37" s="37"/>
      <c r="T37" s="40"/>
      <c r="U37" s="40"/>
      <c r="V37" s="40"/>
      <c r="W37" s="40"/>
      <c r="X37" s="40"/>
    </row>
    <row r="38" spans="1:24" x14ac:dyDescent="0.2">
      <c r="A38" s="19">
        <f>'Tableau demande'!A38</f>
        <v>0</v>
      </c>
      <c r="B38" s="19">
        <f>'Tableau demande'!B38</f>
        <v>0</v>
      </c>
      <c r="C38" s="17">
        <f>'Tableau demande'!C38</f>
        <v>0</v>
      </c>
      <c r="D38" s="9" t="str">
        <f>'Tableau demande'!D38</f>
        <v/>
      </c>
      <c r="E38" s="8">
        <f>'Tableau demande'!E38</f>
        <v>0</v>
      </c>
      <c r="F38" s="18" t="str">
        <f>'Tableau demande'!F38</f>
        <v/>
      </c>
      <c r="G38" s="31">
        <f t="shared" si="0"/>
        <v>0</v>
      </c>
      <c r="H38" s="26">
        <f>'Tableau demande'!AI38</f>
        <v>0</v>
      </c>
      <c r="I38" s="26">
        <f>'Tableau demande'!AJ38</f>
        <v>0</v>
      </c>
      <c r="J38" s="26">
        <f>'Tableau demande'!AK38</f>
        <v>0</v>
      </c>
      <c r="K38" s="51"/>
      <c r="L38" s="468"/>
      <c r="M38" s="52"/>
      <c r="N38" s="185">
        <f>'RA n+2'!N38+K38+J38-M38</f>
        <v>0</v>
      </c>
      <c r="O38" s="37"/>
      <c r="T38" s="40"/>
      <c r="U38" s="40"/>
      <c r="V38" s="40"/>
      <c r="W38" s="40"/>
      <c r="X38" s="40"/>
    </row>
    <row r="39" spans="1:24" x14ac:dyDescent="0.2">
      <c r="A39" s="19">
        <f>'Tableau demande'!A39</f>
        <v>0</v>
      </c>
      <c r="B39" s="19">
        <f>'Tableau demande'!B39</f>
        <v>0</v>
      </c>
      <c r="C39" s="17">
        <f>'Tableau demande'!C39</f>
        <v>0</v>
      </c>
      <c r="D39" s="9" t="str">
        <f>'Tableau demande'!D39</f>
        <v/>
      </c>
      <c r="E39" s="8">
        <f>'Tableau demande'!E39</f>
        <v>0</v>
      </c>
      <c r="F39" s="18" t="str">
        <f>'Tableau demande'!F39</f>
        <v/>
      </c>
      <c r="G39" s="31">
        <f t="shared" si="0"/>
        <v>0</v>
      </c>
      <c r="H39" s="26">
        <f>'Tableau demande'!AI39</f>
        <v>0</v>
      </c>
      <c r="I39" s="26">
        <f>'Tableau demande'!AJ39</f>
        <v>0</v>
      </c>
      <c r="J39" s="26">
        <f>'Tableau demande'!AK39</f>
        <v>0</v>
      </c>
      <c r="K39" s="51"/>
      <c r="L39" s="468"/>
      <c r="M39" s="52"/>
      <c r="N39" s="185">
        <f>'RA n+2'!N39+K39+J39-M39</f>
        <v>0</v>
      </c>
      <c r="O39" s="37"/>
      <c r="R39" s="50"/>
      <c r="S39" s="53"/>
      <c r="T39" s="2"/>
      <c r="U39" s="1"/>
      <c r="V39" s="41"/>
      <c r="W39" s="2"/>
      <c r="X39" s="40"/>
    </row>
    <row r="40" spans="1:24" x14ac:dyDescent="0.2">
      <c r="A40" s="19">
        <f>'Tableau demande'!A40</f>
        <v>0</v>
      </c>
      <c r="B40" s="19">
        <f>'Tableau demande'!B40</f>
        <v>0</v>
      </c>
      <c r="C40" s="17">
        <f>'Tableau demande'!C40</f>
        <v>0</v>
      </c>
      <c r="D40" s="9" t="str">
        <f>'Tableau demande'!D40</f>
        <v/>
      </c>
      <c r="E40" s="8">
        <f>'Tableau demande'!E40</f>
        <v>0</v>
      </c>
      <c r="F40" s="18" t="str">
        <f>'Tableau demande'!F40</f>
        <v/>
      </c>
      <c r="G40" s="31">
        <f t="shared" si="0"/>
        <v>0</v>
      </c>
      <c r="H40" s="26">
        <f>'Tableau demande'!AI40</f>
        <v>0</v>
      </c>
      <c r="I40" s="26">
        <f>'Tableau demande'!AJ40</f>
        <v>0</v>
      </c>
      <c r="J40" s="26">
        <f>'Tableau demande'!AK40</f>
        <v>0</v>
      </c>
      <c r="K40" s="51"/>
      <c r="L40" s="468"/>
      <c r="M40" s="52"/>
      <c r="N40" s="185">
        <f>'RA n+2'!N40+K40+J40-M40</f>
        <v>0</v>
      </c>
      <c r="O40" s="37"/>
    </row>
    <row r="41" spans="1:24" x14ac:dyDescent="0.2">
      <c r="A41" s="19">
        <f>'Tableau demande'!A41</f>
        <v>0</v>
      </c>
      <c r="B41" s="19">
        <f>'Tableau demande'!B41</f>
        <v>0</v>
      </c>
      <c r="C41" s="17">
        <f>'Tableau demande'!C41</f>
        <v>0</v>
      </c>
      <c r="D41" s="9" t="str">
        <f>'Tableau demande'!D41</f>
        <v/>
      </c>
      <c r="E41" s="8">
        <f>'Tableau demande'!E41</f>
        <v>0</v>
      </c>
      <c r="F41" s="18" t="str">
        <f>'Tableau demande'!F41</f>
        <v/>
      </c>
      <c r="G41" s="31">
        <f t="shared" ref="G41:G60" si="1">H41+I41+J41</f>
        <v>0</v>
      </c>
      <c r="H41" s="26">
        <f>'Tableau demande'!AI41</f>
        <v>0</v>
      </c>
      <c r="I41" s="26">
        <f>'Tableau demande'!AJ41</f>
        <v>0</v>
      </c>
      <c r="J41" s="26">
        <f>'Tableau demande'!AK41</f>
        <v>0</v>
      </c>
      <c r="K41" s="51"/>
      <c r="L41" s="468"/>
      <c r="M41" s="52"/>
      <c r="N41" s="185">
        <f>'RA n+2'!N41+K41+J41-M41</f>
        <v>0</v>
      </c>
      <c r="O41" s="37"/>
    </row>
    <row r="42" spans="1:24" x14ac:dyDescent="0.2">
      <c r="A42" s="19">
        <f>'Tableau demande'!A42</f>
        <v>0</v>
      </c>
      <c r="B42" s="19">
        <f>'Tableau demande'!B42</f>
        <v>0</v>
      </c>
      <c r="C42" s="17">
        <f>'Tableau demande'!C42</f>
        <v>0</v>
      </c>
      <c r="D42" s="9" t="str">
        <f>'Tableau demande'!D42</f>
        <v/>
      </c>
      <c r="E42" s="8">
        <f>'Tableau demande'!E42</f>
        <v>0</v>
      </c>
      <c r="F42" s="18" t="str">
        <f>'Tableau demande'!F42</f>
        <v/>
      </c>
      <c r="G42" s="31">
        <f t="shared" si="1"/>
        <v>0</v>
      </c>
      <c r="H42" s="26">
        <f>'Tableau demande'!AI42</f>
        <v>0</v>
      </c>
      <c r="I42" s="26">
        <f>'Tableau demande'!AJ42</f>
        <v>0</v>
      </c>
      <c r="J42" s="26">
        <f>'Tableau demande'!AK42</f>
        <v>0</v>
      </c>
      <c r="K42" s="51"/>
      <c r="L42" s="468"/>
      <c r="M42" s="52"/>
      <c r="N42" s="185">
        <f>'RA n+2'!N42+K42+J42-M42</f>
        <v>0</v>
      </c>
      <c r="O42" s="37"/>
    </row>
    <row r="43" spans="1:24" x14ac:dyDescent="0.2">
      <c r="A43" s="19">
        <f>'Tableau demande'!A43</f>
        <v>0</v>
      </c>
      <c r="B43" s="19">
        <f>'Tableau demande'!B43</f>
        <v>0</v>
      </c>
      <c r="C43" s="17">
        <f>'Tableau demande'!C43</f>
        <v>0</v>
      </c>
      <c r="D43" s="9" t="str">
        <f>'Tableau demande'!D43</f>
        <v/>
      </c>
      <c r="E43" s="8">
        <f>'Tableau demande'!E43</f>
        <v>0</v>
      </c>
      <c r="F43" s="18" t="str">
        <f>'Tableau demande'!F43</f>
        <v/>
      </c>
      <c r="G43" s="31">
        <f t="shared" si="1"/>
        <v>0</v>
      </c>
      <c r="H43" s="26">
        <f>'Tableau demande'!AI43</f>
        <v>0</v>
      </c>
      <c r="I43" s="26">
        <f>'Tableau demande'!AJ43</f>
        <v>0</v>
      </c>
      <c r="J43" s="26">
        <f>'Tableau demande'!AK43</f>
        <v>0</v>
      </c>
      <c r="K43" s="51"/>
      <c r="L43" s="468"/>
      <c r="M43" s="52"/>
      <c r="N43" s="185">
        <f>'RA n+2'!N43+K43+J43-M43</f>
        <v>0</v>
      </c>
      <c r="O43" s="37"/>
    </row>
    <row r="44" spans="1:24" x14ac:dyDescent="0.2">
      <c r="A44" s="19">
        <f>'Tableau demande'!A44</f>
        <v>0</v>
      </c>
      <c r="B44" s="19">
        <f>'Tableau demande'!B44</f>
        <v>0</v>
      </c>
      <c r="C44" s="17">
        <f>'Tableau demande'!C44</f>
        <v>0</v>
      </c>
      <c r="D44" s="9" t="str">
        <f>'Tableau demande'!D44</f>
        <v/>
      </c>
      <c r="E44" s="8">
        <f>'Tableau demande'!E44</f>
        <v>0</v>
      </c>
      <c r="F44" s="18" t="str">
        <f>'Tableau demande'!F44</f>
        <v/>
      </c>
      <c r="G44" s="31">
        <f t="shared" si="1"/>
        <v>0</v>
      </c>
      <c r="H44" s="26">
        <f>'Tableau demande'!AI44</f>
        <v>0</v>
      </c>
      <c r="I44" s="26">
        <f>'Tableau demande'!AJ44</f>
        <v>0</v>
      </c>
      <c r="J44" s="26">
        <f>'Tableau demande'!AK44</f>
        <v>0</v>
      </c>
      <c r="K44" s="51"/>
      <c r="L44" s="468"/>
      <c r="M44" s="52"/>
      <c r="N44" s="185">
        <f>'RA n+2'!N44+K44+J44-M44</f>
        <v>0</v>
      </c>
      <c r="O44" s="37"/>
    </row>
    <row r="45" spans="1:24" x14ac:dyDescent="0.2">
      <c r="A45" s="19">
        <f>'Tableau demande'!A45</f>
        <v>0</v>
      </c>
      <c r="B45" s="19">
        <f>'Tableau demande'!B45</f>
        <v>0</v>
      </c>
      <c r="C45" s="17">
        <f>'Tableau demande'!C45</f>
        <v>0</v>
      </c>
      <c r="D45" s="9" t="str">
        <f>'Tableau demande'!D45</f>
        <v/>
      </c>
      <c r="E45" s="8">
        <f>'Tableau demande'!E45</f>
        <v>0</v>
      </c>
      <c r="F45" s="18" t="str">
        <f>'Tableau demande'!F45</f>
        <v/>
      </c>
      <c r="G45" s="31">
        <f t="shared" si="1"/>
        <v>0</v>
      </c>
      <c r="H45" s="26">
        <f>'Tableau demande'!AI45</f>
        <v>0</v>
      </c>
      <c r="I45" s="26">
        <f>'Tableau demande'!AJ45</f>
        <v>0</v>
      </c>
      <c r="J45" s="26">
        <f>'Tableau demande'!AK45</f>
        <v>0</v>
      </c>
      <c r="K45" s="51"/>
      <c r="L45" s="468"/>
      <c r="M45" s="52"/>
      <c r="N45" s="185">
        <f>'RA n+2'!N45+K45+J45-M45</f>
        <v>0</v>
      </c>
      <c r="O45" s="37"/>
    </row>
    <row r="46" spans="1:24" x14ac:dyDescent="0.2">
      <c r="A46" s="19">
        <f>'Tableau demande'!A46</f>
        <v>0</v>
      </c>
      <c r="B46" s="19">
        <f>'Tableau demande'!B46</f>
        <v>0</v>
      </c>
      <c r="C46" s="17">
        <f>'Tableau demande'!C46</f>
        <v>0</v>
      </c>
      <c r="D46" s="9" t="str">
        <f>'Tableau demande'!D46</f>
        <v/>
      </c>
      <c r="E46" s="8">
        <f>'Tableau demande'!E46</f>
        <v>0</v>
      </c>
      <c r="F46" s="18" t="str">
        <f>'Tableau demande'!F46</f>
        <v/>
      </c>
      <c r="G46" s="31">
        <f t="shared" si="1"/>
        <v>0</v>
      </c>
      <c r="H46" s="26">
        <f>'Tableau demande'!AI46</f>
        <v>0</v>
      </c>
      <c r="I46" s="26">
        <f>'Tableau demande'!AJ46</f>
        <v>0</v>
      </c>
      <c r="J46" s="26">
        <f>'Tableau demande'!AK46</f>
        <v>0</v>
      </c>
      <c r="K46" s="51"/>
      <c r="L46" s="468"/>
      <c r="M46" s="52"/>
      <c r="N46" s="185">
        <f>'RA n+2'!N46+K46+J46-M46</f>
        <v>0</v>
      </c>
      <c r="O46" s="37"/>
    </row>
    <row r="47" spans="1:24" x14ac:dyDescent="0.2">
      <c r="A47" s="19">
        <f>'Tableau demande'!A47</f>
        <v>0</v>
      </c>
      <c r="B47" s="19">
        <f>'Tableau demande'!B47</f>
        <v>0</v>
      </c>
      <c r="C47" s="17">
        <f>'Tableau demande'!C47</f>
        <v>0</v>
      </c>
      <c r="D47" s="9" t="str">
        <f>'Tableau demande'!D47</f>
        <v/>
      </c>
      <c r="E47" s="8">
        <f>'Tableau demande'!E47</f>
        <v>0</v>
      </c>
      <c r="F47" s="18" t="str">
        <f>'Tableau demande'!F47</f>
        <v/>
      </c>
      <c r="G47" s="31">
        <f t="shared" si="1"/>
        <v>0</v>
      </c>
      <c r="H47" s="26">
        <f>'Tableau demande'!AI47</f>
        <v>0</v>
      </c>
      <c r="I47" s="26">
        <f>'Tableau demande'!AJ47</f>
        <v>0</v>
      </c>
      <c r="J47" s="26">
        <f>'Tableau demande'!AK47</f>
        <v>0</v>
      </c>
      <c r="K47" s="51"/>
      <c r="L47" s="468"/>
      <c r="M47" s="52"/>
      <c r="N47" s="185">
        <f>'RA n+2'!N47+K47+J47-M47</f>
        <v>0</v>
      </c>
      <c r="O47" s="37"/>
    </row>
    <row r="48" spans="1:24" x14ac:dyDescent="0.2">
      <c r="A48" s="19">
        <f>'Tableau demande'!A48</f>
        <v>0</v>
      </c>
      <c r="B48" s="19">
        <f>'Tableau demande'!B48</f>
        <v>0</v>
      </c>
      <c r="C48" s="17">
        <f>'Tableau demande'!C48</f>
        <v>0</v>
      </c>
      <c r="D48" s="9" t="str">
        <f>'Tableau demande'!D48</f>
        <v/>
      </c>
      <c r="E48" s="8">
        <f>'Tableau demande'!E48</f>
        <v>0</v>
      </c>
      <c r="F48" s="18" t="str">
        <f>'Tableau demande'!F48</f>
        <v/>
      </c>
      <c r="G48" s="31">
        <f t="shared" si="1"/>
        <v>0</v>
      </c>
      <c r="H48" s="26">
        <f>'Tableau demande'!AI48</f>
        <v>0</v>
      </c>
      <c r="I48" s="26">
        <f>'Tableau demande'!AJ48</f>
        <v>0</v>
      </c>
      <c r="J48" s="26">
        <f>'Tableau demande'!AK48</f>
        <v>0</v>
      </c>
      <c r="K48" s="51"/>
      <c r="L48" s="468"/>
      <c r="M48" s="52"/>
      <c r="N48" s="185">
        <f>'RA n+2'!N48+K48+J48-M48</f>
        <v>0</v>
      </c>
      <c r="O48" s="37"/>
    </row>
    <row r="49" spans="1:15" x14ac:dyDescent="0.2">
      <c r="A49" s="19">
        <f>'Tableau demande'!A49</f>
        <v>0</v>
      </c>
      <c r="B49" s="19">
        <f>'Tableau demande'!B49</f>
        <v>0</v>
      </c>
      <c r="C49" s="17">
        <f>'Tableau demande'!C49</f>
        <v>0</v>
      </c>
      <c r="D49" s="9" t="str">
        <f>'Tableau demande'!D49</f>
        <v/>
      </c>
      <c r="E49" s="8">
        <f>'Tableau demande'!E49</f>
        <v>0</v>
      </c>
      <c r="F49" s="18" t="str">
        <f>'Tableau demande'!F49</f>
        <v/>
      </c>
      <c r="G49" s="31">
        <f t="shared" si="1"/>
        <v>0</v>
      </c>
      <c r="H49" s="26">
        <f>'Tableau demande'!AI49</f>
        <v>0</v>
      </c>
      <c r="I49" s="26">
        <f>'Tableau demande'!AJ49</f>
        <v>0</v>
      </c>
      <c r="J49" s="26">
        <f>'Tableau demande'!AK49</f>
        <v>0</v>
      </c>
      <c r="K49" s="51"/>
      <c r="L49" s="468"/>
      <c r="M49" s="52"/>
      <c r="N49" s="185">
        <f>'RA n+2'!N49+K49+J49-M49</f>
        <v>0</v>
      </c>
      <c r="O49" s="37"/>
    </row>
    <row r="50" spans="1:15" x14ac:dyDescent="0.2">
      <c r="A50" s="19">
        <f>'Tableau demande'!A50</f>
        <v>0</v>
      </c>
      <c r="B50" s="19">
        <f>'Tableau demande'!B50</f>
        <v>0</v>
      </c>
      <c r="C50" s="17">
        <f>'Tableau demande'!C50</f>
        <v>0</v>
      </c>
      <c r="D50" s="9" t="str">
        <f>'Tableau demande'!D50</f>
        <v/>
      </c>
      <c r="E50" s="8">
        <f>'Tableau demande'!E50</f>
        <v>0</v>
      </c>
      <c r="F50" s="18" t="str">
        <f>'Tableau demande'!F50</f>
        <v/>
      </c>
      <c r="G50" s="31">
        <f t="shared" si="1"/>
        <v>0</v>
      </c>
      <c r="H50" s="26">
        <f>'Tableau demande'!AI50</f>
        <v>0</v>
      </c>
      <c r="I50" s="26">
        <f>'Tableau demande'!AJ50</f>
        <v>0</v>
      </c>
      <c r="J50" s="26">
        <f>'Tableau demande'!AK50</f>
        <v>0</v>
      </c>
      <c r="K50" s="51"/>
      <c r="L50" s="468"/>
      <c r="M50" s="52"/>
      <c r="N50" s="185">
        <f>'RA n+2'!N50+K50+J50-M50</f>
        <v>0</v>
      </c>
      <c r="O50" s="37"/>
    </row>
    <row r="51" spans="1:15" x14ac:dyDescent="0.2">
      <c r="A51" s="19">
        <f>'Tableau demande'!A51</f>
        <v>0</v>
      </c>
      <c r="B51" s="19">
        <f>'Tableau demande'!B51</f>
        <v>0</v>
      </c>
      <c r="C51" s="17">
        <f>'Tableau demande'!C51</f>
        <v>0</v>
      </c>
      <c r="D51" s="9" t="str">
        <f>'Tableau demande'!D51</f>
        <v/>
      </c>
      <c r="E51" s="8">
        <f>'Tableau demande'!E51</f>
        <v>0</v>
      </c>
      <c r="F51" s="18" t="str">
        <f>'Tableau demande'!F51</f>
        <v/>
      </c>
      <c r="G51" s="31">
        <f t="shared" si="1"/>
        <v>0</v>
      </c>
      <c r="H51" s="26">
        <f>'Tableau demande'!AI51</f>
        <v>0</v>
      </c>
      <c r="I51" s="26">
        <f>'Tableau demande'!AJ51</f>
        <v>0</v>
      </c>
      <c r="J51" s="26">
        <f>'Tableau demande'!AK51</f>
        <v>0</v>
      </c>
      <c r="K51" s="51"/>
      <c r="L51" s="468"/>
      <c r="M51" s="52"/>
      <c r="N51" s="185">
        <f>'RA n+2'!N51+K51+J51-M51</f>
        <v>0</v>
      </c>
      <c r="O51" s="37"/>
    </row>
    <row r="52" spans="1:15" x14ac:dyDescent="0.2">
      <c r="A52" s="19">
        <f>'Tableau demande'!A52</f>
        <v>0</v>
      </c>
      <c r="B52" s="19">
        <f>'Tableau demande'!B52</f>
        <v>0</v>
      </c>
      <c r="C52" s="17">
        <f>'Tableau demande'!C52</f>
        <v>0</v>
      </c>
      <c r="D52" s="9" t="str">
        <f>'Tableau demande'!D52</f>
        <v/>
      </c>
      <c r="E52" s="8">
        <f>'Tableau demande'!E52</f>
        <v>0</v>
      </c>
      <c r="F52" s="18" t="str">
        <f>'Tableau demande'!F52</f>
        <v/>
      </c>
      <c r="G52" s="31">
        <f t="shared" si="1"/>
        <v>0</v>
      </c>
      <c r="H52" s="26">
        <f>'Tableau demande'!AI52</f>
        <v>0</v>
      </c>
      <c r="I52" s="26">
        <f>'Tableau demande'!AJ52</f>
        <v>0</v>
      </c>
      <c r="J52" s="26">
        <f>'Tableau demande'!AK52</f>
        <v>0</v>
      </c>
      <c r="K52" s="51"/>
      <c r="L52" s="468"/>
      <c r="M52" s="52"/>
      <c r="N52" s="185">
        <f>'RA n+2'!N52+K52+J52-M52</f>
        <v>0</v>
      </c>
      <c r="O52" s="37"/>
    </row>
    <row r="53" spans="1:15" x14ac:dyDescent="0.2">
      <c r="A53" s="19">
        <f>'Tableau demande'!A53</f>
        <v>0</v>
      </c>
      <c r="B53" s="19">
        <f>'Tableau demande'!B53</f>
        <v>0</v>
      </c>
      <c r="C53" s="17">
        <f>'Tableau demande'!C53</f>
        <v>0</v>
      </c>
      <c r="D53" s="9" t="str">
        <f>'Tableau demande'!D53</f>
        <v/>
      </c>
      <c r="E53" s="8">
        <f>'Tableau demande'!E53</f>
        <v>0</v>
      </c>
      <c r="F53" s="18" t="str">
        <f>'Tableau demande'!F53</f>
        <v/>
      </c>
      <c r="G53" s="31">
        <f t="shared" si="1"/>
        <v>0</v>
      </c>
      <c r="H53" s="26">
        <f>'Tableau demande'!AI53</f>
        <v>0</v>
      </c>
      <c r="I53" s="26">
        <f>'Tableau demande'!AJ53</f>
        <v>0</v>
      </c>
      <c r="J53" s="26">
        <f>'Tableau demande'!AK53</f>
        <v>0</v>
      </c>
      <c r="K53" s="51"/>
      <c r="L53" s="468"/>
      <c r="M53" s="52"/>
      <c r="N53" s="185">
        <f>'RA n+2'!N53+K53+J53-M53</f>
        <v>0</v>
      </c>
      <c r="O53" s="37"/>
    </row>
    <row r="54" spans="1:15" x14ac:dyDescent="0.2">
      <c r="A54" s="19">
        <f>'Tableau demande'!A54</f>
        <v>0</v>
      </c>
      <c r="B54" s="19">
        <f>'Tableau demande'!B54</f>
        <v>0</v>
      </c>
      <c r="C54" s="17">
        <f>'Tableau demande'!C54</f>
        <v>0</v>
      </c>
      <c r="D54" s="9" t="str">
        <f>'Tableau demande'!D54</f>
        <v/>
      </c>
      <c r="E54" s="8">
        <f>'Tableau demande'!E54</f>
        <v>0</v>
      </c>
      <c r="F54" s="18" t="str">
        <f>'Tableau demande'!F54</f>
        <v/>
      </c>
      <c r="G54" s="31">
        <f t="shared" si="1"/>
        <v>0</v>
      </c>
      <c r="H54" s="26">
        <f>'Tableau demande'!AI54</f>
        <v>0</v>
      </c>
      <c r="I54" s="26">
        <f>'Tableau demande'!AJ54</f>
        <v>0</v>
      </c>
      <c r="J54" s="26">
        <f>'Tableau demande'!AK54</f>
        <v>0</v>
      </c>
      <c r="K54" s="51"/>
      <c r="L54" s="468"/>
      <c r="M54" s="52"/>
      <c r="N54" s="185">
        <f>'RA n+2'!N54+K54+J54-M54</f>
        <v>0</v>
      </c>
      <c r="O54" s="37"/>
    </row>
    <row r="55" spans="1:15" x14ac:dyDescent="0.2">
      <c r="A55" s="19">
        <f>'Tableau demande'!A55</f>
        <v>0</v>
      </c>
      <c r="B55" s="19">
        <f>'Tableau demande'!B55</f>
        <v>0</v>
      </c>
      <c r="C55" s="17">
        <f>'Tableau demande'!C55</f>
        <v>0</v>
      </c>
      <c r="D55" s="9" t="str">
        <f>'Tableau demande'!D55</f>
        <v/>
      </c>
      <c r="E55" s="8">
        <f>'Tableau demande'!E55</f>
        <v>0</v>
      </c>
      <c r="F55" s="18" t="str">
        <f>'Tableau demande'!F55</f>
        <v/>
      </c>
      <c r="G55" s="31">
        <f t="shared" si="1"/>
        <v>0</v>
      </c>
      <c r="H55" s="26">
        <f>'Tableau demande'!AI55</f>
        <v>0</v>
      </c>
      <c r="I55" s="26">
        <f>'Tableau demande'!AJ55</f>
        <v>0</v>
      </c>
      <c r="J55" s="26">
        <f>'Tableau demande'!AK55</f>
        <v>0</v>
      </c>
      <c r="K55" s="51"/>
      <c r="L55" s="468"/>
      <c r="M55" s="52"/>
      <c r="N55" s="185">
        <f>'RA n+2'!N55+K55+J55-M55</f>
        <v>0</v>
      </c>
      <c r="O55" s="37"/>
    </row>
    <row r="56" spans="1:15" x14ac:dyDescent="0.2">
      <c r="A56" s="19">
        <f>'Tableau demande'!A56</f>
        <v>0</v>
      </c>
      <c r="B56" s="19">
        <f>'Tableau demande'!B56</f>
        <v>0</v>
      </c>
      <c r="C56" s="17">
        <f>'Tableau demande'!C56</f>
        <v>0</v>
      </c>
      <c r="D56" s="9" t="str">
        <f>'Tableau demande'!D56</f>
        <v/>
      </c>
      <c r="E56" s="8">
        <f>'Tableau demande'!E56</f>
        <v>0</v>
      </c>
      <c r="F56" s="18" t="str">
        <f>'Tableau demande'!F56</f>
        <v/>
      </c>
      <c r="G56" s="31">
        <f t="shared" si="1"/>
        <v>0</v>
      </c>
      <c r="H56" s="26">
        <f>'Tableau demande'!AI56</f>
        <v>0</v>
      </c>
      <c r="I56" s="26">
        <f>'Tableau demande'!AJ56</f>
        <v>0</v>
      </c>
      <c r="J56" s="26">
        <f>'Tableau demande'!AK56</f>
        <v>0</v>
      </c>
      <c r="K56" s="51"/>
      <c r="L56" s="468"/>
      <c r="M56" s="52"/>
      <c r="N56" s="185">
        <f>'RA n+2'!N56+K56+J56-M56</f>
        <v>0</v>
      </c>
      <c r="O56" s="37"/>
    </row>
    <row r="57" spans="1:15" x14ac:dyDescent="0.2">
      <c r="A57" s="19">
        <f>'Tableau demande'!A57</f>
        <v>0</v>
      </c>
      <c r="B57" s="19">
        <f>'Tableau demande'!B57</f>
        <v>0</v>
      </c>
      <c r="C57" s="17">
        <f>'Tableau demande'!C57</f>
        <v>0</v>
      </c>
      <c r="D57" s="9" t="str">
        <f>'Tableau demande'!D57</f>
        <v/>
      </c>
      <c r="E57" s="8">
        <f>'Tableau demande'!E57</f>
        <v>0</v>
      </c>
      <c r="F57" s="18" t="str">
        <f>'Tableau demande'!F57</f>
        <v/>
      </c>
      <c r="G57" s="31">
        <f t="shared" si="1"/>
        <v>0</v>
      </c>
      <c r="H57" s="26">
        <f>'Tableau demande'!AI57</f>
        <v>0</v>
      </c>
      <c r="I57" s="26">
        <f>'Tableau demande'!AJ57</f>
        <v>0</v>
      </c>
      <c r="J57" s="26">
        <f>'Tableau demande'!AK57</f>
        <v>0</v>
      </c>
      <c r="K57" s="51"/>
      <c r="L57" s="468"/>
      <c r="M57" s="52"/>
      <c r="N57" s="185">
        <f>'RA n+2'!N57+K57+J57-M57</f>
        <v>0</v>
      </c>
      <c r="O57" s="37"/>
    </row>
    <row r="58" spans="1:15" x14ac:dyDescent="0.2">
      <c r="A58" s="19">
        <f>'Tableau demande'!A58</f>
        <v>0</v>
      </c>
      <c r="B58" s="19">
        <f>'Tableau demande'!B58</f>
        <v>0</v>
      </c>
      <c r="C58" s="17">
        <f>'Tableau demande'!C58</f>
        <v>0</v>
      </c>
      <c r="D58" s="9" t="str">
        <f>'Tableau demande'!D58</f>
        <v/>
      </c>
      <c r="E58" s="8">
        <f>'Tableau demande'!E58</f>
        <v>0</v>
      </c>
      <c r="F58" s="18" t="str">
        <f>'Tableau demande'!F58</f>
        <v/>
      </c>
      <c r="G58" s="31">
        <f t="shared" si="1"/>
        <v>0</v>
      </c>
      <c r="H58" s="26">
        <f>'Tableau demande'!AI58</f>
        <v>0</v>
      </c>
      <c r="I58" s="26">
        <f>'Tableau demande'!AJ58</f>
        <v>0</v>
      </c>
      <c r="J58" s="26">
        <f>'Tableau demande'!AK58</f>
        <v>0</v>
      </c>
      <c r="K58" s="51"/>
      <c r="L58" s="468"/>
      <c r="M58" s="52"/>
      <c r="N58" s="185">
        <f>'RA n+2'!N58+K58+J58-M58</f>
        <v>0</v>
      </c>
      <c r="O58" s="37"/>
    </row>
    <row r="59" spans="1:15" x14ac:dyDescent="0.2">
      <c r="A59" s="19">
        <f>'Tableau demande'!A59</f>
        <v>0</v>
      </c>
      <c r="B59" s="19">
        <f>'Tableau demande'!B59</f>
        <v>0</v>
      </c>
      <c r="C59" s="17">
        <f>'Tableau demande'!C59</f>
        <v>0</v>
      </c>
      <c r="D59" s="9" t="str">
        <f>'Tableau demande'!D59</f>
        <v/>
      </c>
      <c r="E59" s="8">
        <f>'Tableau demande'!E59</f>
        <v>0</v>
      </c>
      <c r="F59" s="18" t="str">
        <f>'Tableau demande'!F59</f>
        <v/>
      </c>
      <c r="G59" s="31">
        <f t="shared" si="1"/>
        <v>0</v>
      </c>
      <c r="H59" s="26">
        <f>'Tableau demande'!AI59</f>
        <v>0</v>
      </c>
      <c r="I59" s="26">
        <f>'Tableau demande'!AJ59</f>
        <v>0</v>
      </c>
      <c r="J59" s="26">
        <f>'Tableau demande'!AK59</f>
        <v>0</v>
      </c>
      <c r="K59" s="51"/>
      <c r="L59" s="468"/>
      <c r="M59" s="52"/>
      <c r="N59" s="185">
        <f>'RA n+2'!N59+K59+J59-M59</f>
        <v>0</v>
      </c>
      <c r="O59" s="37"/>
    </row>
    <row r="60" spans="1:15" ht="16.5" thickBot="1" x14ac:dyDescent="0.25">
      <c r="A60" s="19">
        <f>'Tableau demande'!A60</f>
        <v>0</v>
      </c>
      <c r="B60" s="19">
        <f>'Tableau demande'!B60</f>
        <v>0</v>
      </c>
      <c r="C60" s="17">
        <f>'Tableau demande'!C60</f>
        <v>0</v>
      </c>
      <c r="D60" s="9" t="str">
        <f>'Tableau demande'!D60</f>
        <v/>
      </c>
      <c r="E60" s="8">
        <f>'Tableau demande'!E60</f>
        <v>0</v>
      </c>
      <c r="F60" s="18" t="str">
        <f>'Tableau demande'!F60</f>
        <v/>
      </c>
      <c r="G60" s="31">
        <f t="shared" si="1"/>
        <v>0</v>
      </c>
      <c r="H60" s="26">
        <f>'Tableau demande'!AI60</f>
        <v>0</v>
      </c>
      <c r="I60" s="26">
        <f>'Tableau demande'!AJ60</f>
        <v>0</v>
      </c>
      <c r="J60" s="26">
        <f>'Tableau demande'!AK60</f>
        <v>0</v>
      </c>
      <c r="K60" s="51"/>
      <c r="L60" s="468"/>
      <c r="M60" s="52"/>
      <c r="N60" s="185">
        <f>'RA n+2'!N60+K60+J60-M60</f>
        <v>0</v>
      </c>
      <c r="O60" s="37"/>
    </row>
    <row r="61" spans="1:15" ht="16.5" thickBot="1" x14ac:dyDescent="0.25">
      <c r="A61" s="400" t="s">
        <v>3</v>
      </c>
      <c r="B61" s="401"/>
      <c r="C61" s="401"/>
      <c r="D61" s="401"/>
      <c r="E61" s="401"/>
      <c r="F61" s="402"/>
      <c r="G61" s="32">
        <f>SUM(G11:G60)</f>
        <v>0</v>
      </c>
      <c r="H61" s="27">
        <f>SUM(H11:H60)</f>
        <v>0</v>
      </c>
      <c r="I61" s="27">
        <f>SUM(I11:I60)</f>
        <v>0</v>
      </c>
      <c r="J61" s="27">
        <f>SUM(J11:J60)</f>
        <v>0</v>
      </c>
      <c r="K61" s="33">
        <f>SUM(K11:K60)</f>
        <v>0</v>
      </c>
      <c r="L61" s="120">
        <f>'RA n+2'!L61+M9+(M9/0.8*0.2)-J61-K61</f>
        <v>0</v>
      </c>
      <c r="M61" s="33">
        <f>SUM(M11:M60)</f>
        <v>0</v>
      </c>
      <c r="N61" s="126">
        <f>SUMIF(N11:N60,"&gt;0",N11:N60)</f>
        <v>0</v>
      </c>
      <c r="O61" s="37"/>
    </row>
    <row r="62" spans="1:15" ht="16.5" thickBot="1" x14ac:dyDescent="0.25"/>
    <row r="63" spans="1:15" ht="16.5" thickBot="1" x14ac:dyDescent="0.25">
      <c r="J63" s="255" t="s">
        <v>718</v>
      </c>
      <c r="K63" s="254" t="str">
        <f>IF((M9+I61)=0,"",K61/(M9+I61))</f>
        <v/>
      </c>
      <c r="L63" s="291" t="s">
        <v>719</v>
      </c>
      <c r="M63" s="254" t="str">
        <f>IF((K61+J61)=0,"",M61/(K61+J61))</f>
        <v/>
      </c>
    </row>
    <row r="66" spans="2:15" x14ac:dyDescent="0.2">
      <c r="H66" s="38"/>
      <c r="I66" s="38"/>
      <c r="J66" s="38"/>
    </row>
    <row r="67" spans="2:15" s="38" customFormat="1" x14ac:dyDescent="0.2">
      <c r="B67" s="37"/>
      <c r="C67" s="37"/>
      <c r="D67" s="37"/>
      <c r="E67" s="48"/>
      <c r="F67" s="37"/>
      <c r="G67" s="37"/>
      <c r="H67" s="37"/>
      <c r="I67" s="37"/>
      <c r="J67" s="37"/>
      <c r="L67" s="50"/>
      <c r="M67" s="50"/>
      <c r="N67" s="50"/>
      <c r="O67" s="50"/>
    </row>
    <row r="68" spans="2:15" s="38" customFormat="1" x14ac:dyDescent="0.2">
      <c r="B68" s="37"/>
      <c r="C68" s="37"/>
      <c r="D68" s="37"/>
      <c r="E68" s="48"/>
      <c r="F68" s="37"/>
      <c r="G68" s="37"/>
      <c r="H68" s="37"/>
      <c r="I68" s="37"/>
      <c r="J68" s="37"/>
      <c r="L68" s="50"/>
      <c r="M68" s="50"/>
      <c r="N68" s="50"/>
      <c r="O68" s="50"/>
    </row>
    <row r="69" spans="2:15" s="38" customFormat="1" x14ac:dyDescent="0.2">
      <c r="B69" s="37"/>
      <c r="C69" s="37"/>
      <c r="D69" s="37"/>
      <c r="E69" s="48"/>
      <c r="F69" s="37"/>
      <c r="G69" s="37"/>
      <c r="H69" s="37"/>
      <c r="I69" s="37"/>
      <c r="J69" s="37"/>
      <c r="L69" s="50"/>
      <c r="M69" s="50"/>
      <c r="N69" s="50"/>
      <c r="O69" s="50"/>
    </row>
    <row r="70" spans="2:15" s="38" customFormat="1" x14ac:dyDescent="0.2">
      <c r="B70" s="37"/>
      <c r="C70" s="37"/>
      <c r="D70" s="37"/>
      <c r="E70" s="48"/>
      <c r="F70" s="37"/>
      <c r="G70" s="37"/>
      <c r="H70" s="37"/>
      <c r="I70" s="37"/>
      <c r="J70" s="37"/>
      <c r="L70" s="50"/>
      <c r="M70" s="50"/>
      <c r="N70" s="50"/>
      <c r="O70" s="50"/>
    </row>
  </sheetData>
  <sheetProtection password="9ED5" sheet="1" objects="1" scenarios="1" formatColumns="0" formatRows="0" insertHyperlinks="0" selectLockedCells="1" sort="0" autoFilter="0" pivotTables="0"/>
  <mergeCells count="5">
    <mergeCell ref="A1:B5"/>
    <mergeCell ref="G9:J9"/>
    <mergeCell ref="A61:F61"/>
    <mergeCell ref="L11:L60"/>
    <mergeCell ref="K9:L9"/>
  </mergeCells>
  <conditionalFormatting sqref="N11:N60">
    <cfRule type="cellIs" dxfId="10" priority="1" operator="lessThan">
      <formula>0</formula>
    </cfRule>
  </conditionalFormatting>
  <dataValidations count="4">
    <dataValidation type="textLength" allowBlank="1" showInputMessage="1" showErrorMessage="1" sqref="E7">
      <formula1>2</formula1>
      <formula2>6</formula2>
    </dataValidation>
    <dataValidation type="whole" allowBlank="1" showInputMessage="1" showErrorMessage="1" sqref="T39 W39">
      <formula1>10</formula1>
      <formula2>99</formula2>
    </dataValidation>
    <dataValidation allowBlank="1" showInputMessage="1" showErrorMessage="1" prompt="2012" sqref="D1:D4"/>
    <dataValidation type="custom" showInputMessage="1" showErrorMessage="1" error="Le code projet doit être unique. Des suffixe peuvent être utilisés" sqref="A11:B60">
      <formula1>COUNTIF($A$11:$A$60,A11)&lt;2</formula1>
    </dataValidation>
  </dataValidations>
  <printOptions horizontalCentered="1" verticalCentered="1"/>
  <pageMargins left="0.70866141732283472" right="0.70866141732283472" top="0.74803149606299213" bottom="0.74803149606299213" header="0.31496062992125984" footer="0.31496062992125984"/>
  <pageSetup paperSize="9"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0070C0"/>
    <pageSetUpPr fitToPage="1"/>
  </sheetPr>
  <dimension ref="A1:X70"/>
  <sheetViews>
    <sheetView showZeros="0" zoomScale="70" zoomScaleNormal="70" workbookViewId="0">
      <pane xSplit="2" ySplit="10" topLeftCell="G26" activePane="bottomRight" state="frozen"/>
      <selection activeCell="B27" sqref="B27"/>
      <selection pane="topRight" activeCell="B27" sqref="B27"/>
      <selection pane="bottomLeft" activeCell="B27" sqref="B27"/>
      <selection pane="bottomRight" activeCell="M20" sqref="M20"/>
    </sheetView>
  </sheetViews>
  <sheetFormatPr baseColWidth="10" defaultColWidth="9.140625" defaultRowHeight="15.75" x14ac:dyDescent="0.2"/>
  <cols>
    <col min="1" max="1" width="9.140625" style="37"/>
    <col min="2" max="2" width="74.28515625" style="37" customWidth="1"/>
    <col min="3" max="3" width="10.42578125" style="37" hidden="1" customWidth="1"/>
    <col min="4" max="4" width="27.7109375" style="37" hidden="1" customWidth="1"/>
    <col min="5" max="5" width="13.85546875" style="48" hidden="1" customWidth="1"/>
    <col min="6" max="6" width="9" style="37" hidden="1" customWidth="1"/>
    <col min="7" max="10" width="18.7109375" style="37" customWidth="1"/>
    <col min="11" max="11" width="18.140625" style="48" customWidth="1"/>
    <col min="12" max="12" width="20.28515625" style="48" customWidth="1"/>
    <col min="13" max="13" width="18.140625" style="48" customWidth="1"/>
    <col min="14" max="14" width="19.7109375" style="48" customWidth="1"/>
    <col min="15" max="16384" width="9.140625" style="37"/>
  </cols>
  <sheetData>
    <row r="1" spans="1:24" ht="20.25" x14ac:dyDescent="0.2">
      <c r="A1" s="463" t="str">
        <f>CONCATENATE("Rapport annuel 20",'Tableau demande'!E2,'Tableau demande'!F2+4," : ",'Tableau demande'!B2," : AC 20",'Tableau demande'!F2," - 20",'Tableau demande'!I2)</f>
        <v>Rapport annuel 204 :  : AC 20 - 20</v>
      </c>
      <c r="B1" s="463"/>
      <c r="D1" s="36"/>
      <c r="E1" s="39"/>
      <c r="F1" s="36"/>
      <c r="G1" s="36"/>
      <c r="H1" s="36"/>
      <c r="I1" s="294"/>
      <c r="J1" s="116"/>
    </row>
    <row r="2" spans="1:24" ht="20.25" x14ac:dyDescent="0.2">
      <c r="A2" s="463"/>
      <c r="B2" s="463"/>
      <c r="D2" s="36"/>
      <c r="E2" s="39"/>
      <c r="F2" s="36"/>
      <c r="G2" s="36"/>
      <c r="H2" s="36"/>
      <c r="I2" s="294"/>
      <c r="J2" s="116"/>
    </row>
    <row r="3" spans="1:24" ht="20.25" x14ac:dyDescent="0.2">
      <c r="A3" s="463"/>
      <c r="B3" s="463"/>
      <c r="D3" s="36"/>
      <c r="E3" s="39"/>
      <c r="F3" s="36"/>
      <c r="G3" s="36"/>
      <c r="H3" s="36"/>
      <c r="I3" s="294"/>
      <c r="J3" s="116"/>
    </row>
    <row r="4" spans="1:24" ht="20.25" x14ac:dyDescent="0.2">
      <c r="A4" s="463"/>
      <c r="B4" s="463"/>
      <c r="D4" s="36"/>
      <c r="E4" s="39"/>
      <c r="F4" s="36"/>
      <c r="G4" s="36"/>
      <c r="H4" s="36"/>
      <c r="I4" s="294"/>
      <c r="J4" s="116"/>
    </row>
    <row r="5" spans="1:24" x14ac:dyDescent="0.2">
      <c r="A5" s="463"/>
      <c r="B5" s="463"/>
    </row>
    <row r="6" spans="1:24" ht="20.25" x14ac:dyDescent="0.2">
      <c r="A6" s="49"/>
      <c r="B6" s="49"/>
    </row>
    <row r="7" spans="1:24" x14ac:dyDescent="0.2">
      <c r="E7" s="1"/>
      <c r="F7" s="50"/>
    </row>
    <row r="8" spans="1:24" ht="16.5" thickBot="1" x14ac:dyDescent="0.25">
      <c r="B8" s="38"/>
    </row>
    <row r="9" spans="1:24" s="38" customFormat="1" ht="37.15" customHeight="1" thickBot="1" x14ac:dyDescent="0.25">
      <c r="A9" s="10" t="s">
        <v>626</v>
      </c>
      <c r="B9" s="11" t="s">
        <v>627</v>
      </c>
      <c r="C9" s="10" t="s">
        <v>4</v>
      </c>
      <c r="D9" s="14" t="s">
        <v>0</v>
      </c>
      <c r="E9" s="15" t="s">
        <v>2</v>
      </c>
      <c r="F9" s="16" t="s">
        <v>1</v>
      </c>
      <c r="G9" s="460" t="str">
        <f>CONCATENATE("Ventilation 20",'Tableau demande'!$F$2+4)</f>
        <v>Ventilation 204</v>
      </c>
      <c r="H9" s="461"/>
      <c r="I9" s="461"/>
      <c r="J9" s="472"/>
      <c r="K9" s="394" t="str">
        <f>CONCATENATE("Enveloppe totale appelée en 20",'Tableau demande'!$F$2+4)</f>
        <v>Enveloppe totale appelée en 204</v>
      </c>
      <c r="L9" s="395"/>
      <c r="M9" s="129">
        <f>'Appels de fonds'!J15</f>
        <v>0</v>
      </c>
      <c r="N9" s="130"/>
    </row>
    <row r="10" spans="1:24" s="38" customFormat="1" ht="69" customHeight="1" thickBot="1" x14ac:dyDescent="0.25">
      <c r="A10" s="20"/>
      <c r="B10" s="21"/>
      <c r="C10" s="22"/>
      <c r="D10" s="23"/>
      <c r="E10" s="24"/>
      <c r="F10" s="25"/>
      <c r="G10" s="22" t="s">
        <v>632</v>
      </c>
      <c r="H10" s="82" t="s">
        <v>633</v>
      </c>
      <c r="I10" s="82" t="s">
        <v>650</v>
      </c>
      <c r="J10" s="83" t="s">
        <v>652</v>
      </c>
      <c r="K10" s="103" t="str">
        <f>CONCATENATE("Transféré sur le terrain en 20",'Tableau demande'!F2+4)</f>
        <v>Transféré sur le terrain en 204</v>
      </c>
      <c r="L10" s="104" t="s">
        <v>704</v>
      </c>
      <c r="M10" s="105" t="str">
        <f>CONCATENATE("dépensé en 20",'Tableau demande'!F2+4)</f>
        <v>dépensé en 204</v>
      </c>
      <c r="N10" s="184" t="s">
        <v>726</v>
      </c>
    </row>
    <row r="11" spans="1:24" x14ac:dyDescent="0.2">
      <c r="A11" s="297"/>
      <c r="B11" s="297"/>
      <c r="C11" s="298"/>
      <c r="D11" s="299"/>
      <c r="E11" s="300"/>
      <c r="F11" s="301"/>
      <c r="G11" s="302"/>
      <c r="H11" s="303"/>
      <c r="I11" s="303"/>
      <c r="J11" s="303"/>
      <c r="K11" s="304"/>
      <c r="L11" s="467" t="str">
        <f>IFERROR(#REF!-K11*H11/(H11+I11),"")</f>
        <v/>
      </c>
      <c r="M11" s="304"/>
      <c r="N11" s="256"/>
    </row>
    <row r="12" spans="1:24" x14ac:dyDescent="0.2">
      <c r="A12" s="19">
        <f>'Tableau demande'!A12</f>
        <v>0</v>
      </c>
      <c r="B12" s="19">
        <f>'Tableau demande'!B12</f>
        <v>0</v>
      </c>
      <c r="C12" s="17">
        <f>'Tableau demande'!$C12</f>
        <v>0</v>
      </c>
      <c r="D12" s="9" t="str">
        <f>'Tableau demande'!$D12</f>
        <v/>
      </c>
      <c r="E12" s="8">
        <f>'Tableau demande'!$E12</f>
        <v>0</v>
      </c>
      <c r="F12" s="18" t="str">
        <f>'Tableau demande'!$F12</f>
        <v/>
      </c>
      <c r="G12" s="31">
        <f t="shared" ref="G12:G40" si="0">H12+I12+J12</f>
        <v>0</v>
      </c>
      <c r="H12" s="26">
        <f>'Tableau demande'!AM12</f>
        <v>0</v>
      </c>
      <c r="I12" s="26">
        <f>'Tableau demande'!AN12</f>
        <v>0</v>
      </c>
      <c r="J12" s="26">
        <f>'Tableau demande'!AO12</f>
        <v>0</v>
      </c>
      <c r="K12" s="51"/>
      <c r="L12" s="468"/>
      <c r="M12" s="52"/>
      <c r="N12" s="185">
        <f>'RA n+3'!N12+K12+J12-M12</f>
        <v>0</v>
      </c>
    </row>
    <row r="13" spans="1:24" x14ac:dyDescent="0.2">
      <c r="A13" s="19">
        <f>'Tableau demande'!A13</f>
        <v>0</v>
      </c>
      <c r="B13" s="19">
        <f>'Tableau demande'!B13</f>
        <v>0</v>
      </c>
      <c r="C13" s="17">
        <f>'Tableau demande'!$C13</f>
        <v>0</v>
      </c>
      <c r="D13" s="9" t="str">
        <f>'Tableau demande'!$D13</f>
        <v/>
      </c>
      <c r="E13" s="8">
        <f>'Tableau demande'!$E13</f>
        <v>0</v>
      </c>
      <c r="F13" s="18" t="str">
        <f>'Tableau demande'!$F13</f>
        <v/>
      </c>
      <c r="G13" s="31">
        <f t="shared" si="0"/>
        <v>0</v>
      </c>
      <c r="H13" s="26">
        <f>'Tableau demande'!AM13</f>
        <v>0</v>
      </c>
      <c r="I13" s="26">
        <f>'Tableau demande'!AN13</f>
        <v>0</v>
      </c>
      <c r="J13" s="26">
        <f>'Tableau demande'!AO13</f>
        <v>0</v>
      </c>
      <c r="K13" s="51"/>
      <c r="L13" s="468"/>
      <c r="M13" s="52"/>
      <c r="N13" s="185">
        <f>'RA n+3'!N13+K13+J13-M13</f>
        <v>0</v>
      </c>
    </row>
    <row r="14" spans="1:24" x14ac:dyDescent="0.2">
      <c r="A14" s="19">
        <f>'Tableau demande'!A14</f>
        <v>0</v>
      </c>
      <c r="B14" s="19">
        <f>'Tableau demande'!B14</f>
        <v>0</v>
      </c>
      <c r="C14" s="17">
        <f>'Tableau demande'!$C14</f>
        <v>0</v>
      </c>
      <c r="D14" s="9" t="str">
        <f>'Tableau demande'!$D14</f>
        <v/>
      </c>
      <c r="E14" s="8">
        <f>'Tableau demande'!$E14</f>
        <v>0</v>
      </c>
      <c r="F14" s="18">
        <f>'Tableau demande'!$F14</f>
        <v>0</v>
      </c>
      <c r="G14" s="31">
        <f t="shared" si="0"/>
        <v>0</v>
      </c>
      <c r="H14" s="26">
        <f>'Tableau demande'!AM14</f>
        <v>0</v>
      </c>
      <c r="I14" s="26">
        <f>'Tableau demande'!AN14</f>
        <v>0</v>
      </c>
      <c r="J14" s="26">
        <f>'Tableau demande'!AO14</f>
        <v>0</v>
      </c>
      <c r="K14" s="51"/>
      <c r="L14" s="468"/>
      <c r="M14" s="52"/>
      <c r="N14" s="185">
        <f>'RA n+3'!N14+K14+J14-M14</f>
        <v>0</v>
      </c>
      <c r="T14" s="40"/>
      <c r="U14" s="40"/>
      <c r="V14" s="40"/>
      <c r="W14" s="40"/>
      <c r="X14" s="40"/>
    </row>
    <row r="15" spans="1:24" x14ac:dyDescent="0.2">
      <c r="A15" s="19">
        <f>'Tableau demande'!A15</f>
        <v>0</v>
      </c>
      <c r="B15" s="19">
        <f>'Tableau demande'!B15</f>
        <v>0</v>
      </c>
      <c r="C15" s="17">
        <f>'Tableau demande'!$C15</f>
        <v>0</v>
      </c>
      <c r="D15" s="9" t="str">
        <f>'Tableau demande'!$D15</f>
        <v/>
      </c>
      <c r="E15" s="8">
        <f>'Tableau demande'!$E15</f>
        <v>0</v>
      </c>
      <c r="F15" s="18" t="str">
        <f>'Tableau demande'!$F15</f>
        <v/>
      </c>
      <c r="G15" s="31">
        <f t="shared" si="0"/>
        <v>0</v>
      </c>
      <c r="H15" s="26">
        <f>'Tableau demande'!AM15</f>
        <v>0</v>
      </c>
      <c r="I15" s="26">
        <f>'Tableau demande'!AN15</f>
        <v>0</v>
      </c>
      <c r="J15" s="26">
        <f>'Tableau demande'!AO15</f>
        <v>0</v>
      </c>
      <c r="K15" s="51"/>
      <c r="L15" s="468"/>
      <c r="M15" s="52"/>
      <c r="N15" s="185">
        <f>'RA n+3'!N15+K15+J15-M15</f>
        <v>0</v>
      </c>
      <c r="T15" s="40"/>
      <c r="U15" s="40"/>
      <c r="V15" s="40"/>
      <c r="W15" s="40"/>
      <c r="X15" s="40"/>
    </row>
    <row r="16" spans="1:24" x14ac:dyDescent="0.2">
      <c r="A16" s="19">
        <f>'Tableau demande'!A16</f>
        <v>0</v>
      </c>
      <c r="B16" s="19">
        <f>'Tableau demande'!B16</f>
        <v>0</v>
      </c>
      <c r="C16" s="17">
        <f>'Tableau demande'!$C16</f>
        <v>0</v>
      </c>
      <c r="D16" s="9" t="str">
        <f>'Tableau demande'!$D16</f>
        <v/>
      </c>
      <c r="E16" s="8">
        <f>'Tableau demande'!$E16</f>
        <v>0</v>
      </c>
      <c r="F16" s="18" t="str">
        <f>'Tableau demande'!$F16</f>
        <v/>
      </c>
      <c r="G16" s="31">
        <f t="shared" si="0"/>
        <v>0</v>
      </c>
      <c r="H16" s="26">
        <f>'Tableau demande'!AM16</f>
        <v>0</v>
      </c>
      <c r="I16" s="26">
        <f>'Tableau demande'!AN16</f>
        <v>0</v>
      </c>
      <c r="J16" s="26">
        <f>'Tableau demande'!AO16</f>
        <v>0</v>
      </c>
      <c r="K16" s="51"/>
      <c r="L16" s="468"/>
      <c r="M16" s="52"/>
      <c r="N16" s="185">
        <f>'RA n+3'!N16+K16+J16-M16</f>
        <v>0</v>
      </c>
      <c r="T16" s="40"/>
      <c r="U16" s="40"/>
      <c r="V16" s="40"/>
      <c r="W16" s="40"/>
      <c r="X16" s="40"/>
    </row>
    <row r="17" spans="1:24" x14ac:dyDescent="0.2">
      <c r="A17" s="19">
        <f>'Tableau demande'!A17</f>
        <v>0</v>
      </c>
      <c r="B17" s="19">
        <f>'Tableau demande'!B17</f>
        <v>0</v>
      </c>
      <c r="C17" s="17">
        <f>'Tableau demande'!$C17</f>
        <v>0</v>
      </c>
      <c r="D17" s="9" t="str">
        <f>'Tableau demande'!$D17</f>
        <v/>
      </c>
      <c r="E17" s="8">
        <f>'Tableau demande'!$E17</f>
        <v>0</v>
      </c>
      <c r="F17" s="18" t="str">
        <f>'Tableau demande'!$F17</f>
        <v/>
      </c>
      <c r="G17" s="31">
        <f t="shared" si="0"/>
        <v>0</v>
      </c>
      <c r="H17" s="26">
        <f>'Tableau demande'!AM17</f>
        <v>0</v>
      </c>
      <c r="I17" s="26">
        <f>'Tableau demande'!AN17</f>
        <v>0</v>
      </c>
      <c r="J17" s="26">
        <f>'Tableau demande'!AO17</f>
        <v>0</v>
      </c>
      <c r="K17" s="51"/>
      <c r="L17" s="468"/>
      <c r="M17" s="52"/>
      <c r="N17" s="185">
        <f>'RA n+3'!N17+K17+J17-M17</f>
        <v>0</v>
      </c>
      <c r="T17" s="40"/>
      <c r="U17" s="40"/>
      <c r="V17" s="40"/>
      <c r="W17" s="40"/>
      <c r="X17" s="40"/>
    </row>
    <row r="18" spans="1:24" x14ac:dyDescent="0.2">
      <c r="A18" s="19">
        <f>'Tableau demande'!A18</f>
        <v>0</v>
      </c>
      <c r="B18" s="19">
        <f>'Tableau demande'!B18</f>
        <v>0</v>
      </c>
      <c r="C18" s="17">
        <f>'Tableau demande'!$C18</f>
        <v>0</v>
      </c>
      <c r="D18" s="9" t="str">
        <f>'Tableau demande'!$D18</f>
        <v/>
      </c>
      <c r="E18" s="8">
        <f>'Tableau demande'!$E18</f>
        <v>0</v>
      </c>
      <c r="F18" s="18" t="str">
        <f>'Tableau demande'!$F18</f>
        <v/>
      </c>
      <c r="G18" s="31">
        <f t="shared" si="0"/>
        <v>0</v>
      </c>
      <c r="H18" s="26">
        <f>'Tableau demande'!AM18</f>
        <v>0</v>
      </c>
      <c r="I18" s="26">
        <f>'Tableau demande'!AN18</f>
        <v>0</v>
      </c>
      <c r="J18" s="26">
        <f>'Tableau demande'!AO18</f>
        <v>0</v>
      </c>
      <c r="K18" s="51"/>
      <c r="L18" s="468"/>
      <c r="M18" s="52"/>
      <c r="N18" s="185">
        <f>'RA n+3'!N18+K18+J18-M18</f>
        <v>0</v>
      </c>
      <c r="T18" s="40"/>
      <c r="U18" s="40"/>
      <c r="V18" s="40"/>
      <c r="W18" s="40"/>
      <c r="X18" s="40"/>
    </row>
    <row r="19" spans="1:24" x14ac:dyDescent="0.2">
      <c r="A19" s="19">
        <f>'Tableau demande'!A19</f>
        <v>0</v>
      </c>
      <c r="B19" s="19">
        <f>'Tableau demande'!B19</f>
        <v>0</v>
      </c>
      <c r="C19" s="17">
        <f>'Tableau demande'!$C19</f>
        <v>0</v>
      </c>
      <c r="D19" s="9" t="str">
        <f>'Tableau demande'!$D19</f>
        <v/>
      </c>
      <c r="E19" s="8">
        <f>'Tableau demande'!$E19</f>
        <v>0</v>
      </c>
      <c r="F19" s="18" t="str">
        <f>'Tableau demande'!$F19</f>
        <v/>
      </c>
      <c r="G19" s="31">
        <f t="shared" si="0"/>
        <v>0</v>
      </c>
      <c r="H19" s="26">
        <f>'Tableau demande'!AM19</f>
        <v>0</v>
      </c>
      <c r="I19" s="26">
        <f>'Tableau demande'!AN19</f>
        <v>0</v>
      </c>
      <c r="J19" s="26">
        <f>'Tableau demande'!AO19</f>
        <v>0</v>
      </c>
      <c r="K19" s="51"/>
      <c r="L19" s="468"/>
      <c r="M19" s="52"/>
      <c r="N19" s="185">
        <f>'RA n+3'!N19+K19+J19-M19</f>
        <v>0</v>
      </c>
      <c r="T19" s="40"/>
      <c r="U19" s="40"/>
      <c r="V19" s="40"/>
      <c r="W19" s="40"/>
      <c r="X19" s="40"/>
    </row>
    <row r="20" spans="1:24" x14ac:dyDescent="0.2">
      <c r="A20" s="19">
        <f>'Tableau demande'!A20</f>
        <v>0</v>
      </c>
      <c r="B20" s="19">
        <f>'Tableau demande'!B20</f>
        <v>0</v>
      </c>
      <c r="C20" s="17">
        <f>'Tableau demande'!$C20</f>
        <v>0</v>
      </c>
      <c r="D20" s="9" t="str">
        <f>'Tableau demande'!$D20</f>
        <v/>
      </c>
      <c r="E20" s="8">
        <f>'Tableau demande'!$E20</f>
        <v>0</v>
      </c>
      <c r="F20" s="18" t="str">
        <f>'Tableau demande'!$F20</f>
        <v/>
      </c>
      <c r="G20" s="31">
        <f t="shared" si="0"/>
        <v>0</v>
      </c>
      <c r="H20" s="26">
        <f>'Tableau demande'!AM20</f>
        <v>0</v>
      </c>
      <c r="I20" s="26">
        <f>'Tableau demande'!AN20</f>
        <v>0</v>
      </c>
      <c r="J20" s="26">
        <f>'Tableau demande'!AO20</f>
        <v>0</v>
      </c>
      <c r="K20" s="51"/>
      <c r="L20" s="468"/>
      <c r="M20" s="52"/>
      <c r="N20" s="185">
        <f>'RA n+3'!N20+K20+J20-M20</f>
        <v>0</v>
      </c>
      <c r="T20" s="40"/>
      <c r="U20" s="40"/>
      <c r="V20" s="40"/>
      <c r="W20" s="40"/>
      <c r="X20" s="40"/>
    </row>
    <row r="21" spans="1:24" x14ac:dyDescent="0.2">
      <c r="A21" s="19">
        <f>'Tableau demande'!A21</f>
        <v>0</v>
      </c>
      <c r="B21" s="19">
        <f>'Tableau demande'!B21</f>
        <v>0</v>
      </c>
      <c r="C21" s="17">
        <f>'Tableau demande'!$C21</f>
        <v>0</v>
      </c>
      <c r="D21" s="9" t="str">
        <f>'Tableau demande'!$D21</f>
        <v/>
      </c>
      <c r="E21" s="8">
        <f>'Tableau demande'!$E21</f>
        <v>0</v>
      </c>
      <c r="F21" s="18" t="str">
        <f>'Tableau demande'!$F21</f>
        <v/>
      </c>
      <c r="G21" s="31">
        <f t="shared" si="0"/>
        <v>0</v>
      </c>
      <c r="H21" s="26">
        <f>'Tableau demande'!AM21</f>
        <v>0</v>
      </c>
      <c r="I21" s="26">
        <f>'Tableau demande'!AN21</f>
        <v>0</v>
      </c>
      <c r="J21" s="26">
        <f>'Tableau demande'!AO21</f>
        <v>0</v>
      </c>
      <c r="K21" s="51"/>
      <c r="L21" s="468"/>
      <c r="M21" s="52"/>
      <c r="N21" s="185">
        <f>'RA n+3'!N21+K21+J21-M21</f>
        <v>0</v>
      </c>
      <c r="T21" s="40"/>
      <c r="U21" s="40"/>
      <c r="V21" s="40"/>
      <c r="W21" s="40"/>
      <c r="X21" s="40"/>
    </row>
    <row r="22" spans="1:24" x14ac:dyDescent="0.2">
      <c r="A22" s="19">
        <f>'Tableau demande'!A22</f>
        <v>0</v>
      </c>
      <c r="B22" s="19">
        <f>'Tableau demande'!B22</f>
        <v>0</v>
      </c>
      <c r="C22" s="17">
        <f>'Tableau demande'!$C22</f>
        <v>0</v>
      </c>
      <c r="D22" s="9" t="str">
        <f>'Tableau demande'!$D22</f>
        <v/>
      </c>
      <c r="E22" s="8">
        <f>'Tableau demande'!$E22</f>
        <v>0</v>
      </c>
      <c r="F22" s="18" t="str">
        <f>'Tableau demande'!$F22</f>
        <v/>
      </c>
      <c r="G22" s="31">
        <f t="shared" si="0"/>
        <v>0</v>
      </c>
      <c r="H22" s="26">
        <f>'Tableau demande'!AM22</f>
        <v>0</v>
      </c>
      <c r="I22" s="26">
        <f>'Tableau demande'!AN22</f>
        <v>0</v>
      </c>
      <c r="J22" s="26">
        <f>'Tableau demande'!AO22</f>
        <v>0</v>
      </c>
      <c r="K22" s="51"/>
      <c r="L22" s="468"/>
      <c r="M22" s="52"/>
      <c r="N22" s="185">
        <f>'RA n+3'!N22+K22+J22-M22</f>
        <v>0</v>
      </c>
      <c r="T22" s="40"/>
      <c r="U22" s="40"/>
      <c r="V22" s="40"/>
      <c r="W22" s="40"/>
      <c r="X22" s="40"/>
    </row>
    <row r="23" spans="1:24" x14ac:dyDescent="0.2">
      <c r="A23" s="19">
        <f>'Tableau demande'!A23</f>
        <v>0</v>
      </c>
      <c r="B23" s="19">
        <f>'Tableau demande'!B23</f>
        <v>0</v>
      </c>
      <c r="C23" s="17">
        <f>'Tableau demande'!$C23</f>
        <v>0</v>
      </c>
      <c r="D23" s="9" t="str">
        <f>'Tableau demande'!$D23</f>
        <v/>
      </c>
      <c r="E23" s="8">
        <f>'Tableau demande'!$E23</f>
        <v>0</v>
      </c>
      <c r="F23" s="18" t="str">
        <f>'Tableau demande'!$F23</f>
        <v/>
      </c>
      <c r="G23" s="31">
        <f t="shared" si="0"/>
        <v>0</v>
      </c>
      <c r="H23" s="26">
        <f>'Tableau demande'!AM23</f>
        <v>0</v>
      </c>
      <c r="I23" s="26">
        <f>'Tableau demande'!AN23</f>
        <v>0</v>
      </c>
      <c r="J23" s="26">
        <f>'Tableau demande'!AO23</f>
        <v>0</v>
      </c>
      <c r="K23" s="51"/>
      <c r="L23" s="468"/>
      <c r="M23" s="52"/>
      <c r="N23" s="185">
        <f>'RA n+3'!N23+K23+J23-M23</f>
        <v>0</v>
      </c>
      <c r="T23" s="40"/>
      <c r="U23" s="40"/>
      <c r="V23" s="40"/>
      <c r="W23" s="40"/>
      <c r="X23" s="40"/>
    </row>
    <row r="24" spans="1:24" x14ac:dyDescent="0.2">
      <c r="A24" s="19">
        <f>'Tableau demande'!A24</f>
        <v>0</v>
      </c>
      <c r="B24" s="19">
        <f>'Tableau demande'!B24</f>
        <v>0</v>
      </c>
      <c r="C24" s="17">
        <f>'Tableau demande'!$C24</f>
        <v>0</v>
      </c>
      <c r="D24" s="9" t="str">
        <f>'Tableau demande'!$D24</f>
        <v/>
      </c>
      <c r="E24" s="8">
        <f>'Tableau demande'!$E24</f>
        <v>0</v>
      </c>
      <c r="F24" s="18" t="str">
        <f>'Tableau demande'!$F24</f>
        <v/>
      </c>
      <c r="G24" s="31">
        <f t="shared" si="0"/>
        <v>0</v>
      </c>
      <c r="H24" s="26">
        <f>'Tableau demande'!AM24</f>
        <v>0</v>
      </c>
      <c r="I24" s="26">
        <f>'Tableau demande'!AN24</f>
        <v>0</v>
      </c>
      <c r="J24" s="26">
        <f>'Tableau demande'!AO24</f>
        <v>0</v>
      </c>
      <c r="K24" s="51"/>
      <c r="L24" s="468"/>
      <c r="M24" s="52"/>
      <c r="N24" s="185">
        <f>'RA n+3'!N24+K24+J24-M24</f>
        <v>0</v>
      </c>
      <c r="T24" s="40"/>
      <c r="U24" s="40"/>
      <c r="V24" s="40"/>
      <c r="W24" s="40"/>
      <c r="X24" s="40"/>
    </row>
    <row r="25" spans="1:24" x14ac:dyDescent="0.2">
      <c r="A25" s="19">
        <f>'Tableau demande'!A25</f>
        <v>0</v>
      </c>
      <c r="B25" s="19">
        <f>'Tableau demande'!B25</f>
        <v>0</v>
      </c>
      <c r="C25" s="17">
        <f>'Tableau demande'!$C25</f>
        <v>0</v>
      </c>
      <c r="D25" s="9" t="str">
        <f>'Tableau demande'!$D25</f>
        <v/>
      </c>
      <c r="E25" s="8">
        <f>'Tableau demande'!$E25</f>
        <v>0</v>
      </c>
      <c r="F25" s="18" t="str">
        <f>'Tableau demande'!$F25</f>
        <v/>
      </c>
      <c r="G25" s="31">
        <f t="shared" si="0"/>
        <v>0</v>
      </c>
      <c r="H25" s="26">
        <f>'Tableau demande'!AM25</f>
        <v>0</v>
      </c>
      <c r="I25" s="26">
        <f>'Tableau demande'!AN25</f>
        <v>0</v>
      </c>
      <c r="J25" s="26">
        <f>'Tableau demande'!AO25</f>
        <v>0</v>
      </c>
      <c r="K25" s="51"/>
      <c r="L25" s="468"/>
      <c r="M25" s="52"/>
      <c r="N25" s="185">
        <f>'RA n+3'!N25+K25+J25-M25</f>
        <v>0</v>
      </c>
      <c r="T25" s="40"/>
      <c r="U25" s="40"/>
      <c r="V25" s="40"/>
      <c r="W25" s="40"/>
      <c r="X25" s="40"/>
    </row>
    <row r="26" spans="1:24" x14ac:dyDescent="0.2">
      <c r="A26" s="19">
        <f>'Tableau demande'!A26</f>
        <v>0</v>
      </c>
      <c r="B26" s="19">
        <f>'Tableau demande'!B26</f>
        <v>0</v>
      </c>
      <c r="C26" s="17">
        <f>'Tableau demande'!$C26</f>
        <v>0</v>
      </c>
      <c r="D26" s="9" t="str">
        <f>'Tableau demande'!$D26</f>
        <v/>
      </c>
      <c r="E26" s="8">
        <f>'Tableau demande'!$E26</f>
        <v>0</v>
      </c>
      <c r="F26" s="18" t="str">
        <f>'Tableau demande'!$F26</f>
        <v/>
      </c>
      <c r="G26" s="31">
        <f t="shared" si="0"/>
        <v>0</v>
      </c>
      <c r="H26" s="26">
        <f>'Tableau demande'!AM26</f>
        <v>0</v>
      </c>
      <c r="I26" s="26">
        <f>'Tableau demande'!AN26</f>
        <v>0</v>
      </c>
      <c r="J26" s="26">
        <f>'Tableau demande'!AO26</f>
        <v>0</v>
      </c>
      <c r="K26" s="51"/>
      <c r="L26" s="468"/>
      <c r="M26" s="52"/>
      <c r="N26" s="185">
        <f>'RA n+3'!N26+K26+J26-M26</f>
        <v>0</v>
      </c>
      <c r="T26" s="40"/>
      <c r="U26" s="40"/>
      <c r="V26" s="40"/>
      <c r="W26" s="40"/>
      <c r="X26" s="40"/>
    </row>
    <row r="27" spans="1:24" x14ac:dyDescent="0.2">
      <c r="A27" s="19">
        <f>'Tableau demande'!A27</f>
        <v>0</v>
      </c>
      <c r="B27" s="19">
        <f>'Tableau demande'!B27</f>
        <v>0</v>
      </c>
      <c r="C27" s="17">
        <f>'Tableau demande'!$C27</f>
        <v>0</v>
      </c>
      <c r="D27" s="9" t="str">
        <f>'Tableau demande'!$D27</f>
        <v/>
      </c>
      <c r="E27" s="8">
        <f>'Tableau demande'!$E27</f>
        <v>0</v>
      </c>
      <c r="F27" s="18" t="str">
        <f>'Tableau demande'!$F27</f>
        <v/>
      </c>
      <c r="G27" s="31">
        <f t="shared" si="0"/>
        <v>0</v>
      </c>
      <c r="H27" s="26">
        <f>'Tableau demande'!AM27</f>
        <v>0</v>
      </c>
      <c r="I27" s="26">
        <f>'Tableau demande'!AN27</f>
        <v>0</v>
      </c>
      <c r="J27" s="26">
        <f>'Tableau demande'!AO27</f>
        <v>0</v>
      </c>
      <c r="K27" s="51"/>
      <c r="L27" s="468"/>
      <c r="M27" s="52"/>
      <c r="N27" s="185">
        <f>'RA n+3'!N27+K27+J27-M27</f>
        <v>0</v>
      </c>
      <c r="T27" s="40"/>
      <c r="U27" s="40"/>
      <c r="V27" s="40"/>
      <c r="W27" s="40"/>
      <c r="X27" s="40"/>
    </row>
    <row r="28" spans="1:24" x14ac:dyDescent="0.2">
      <c r="A28" s="19">
        <f>'Tableau demande'!A28</f>
        <v>0</v>
      </c>
      <c r="B28" s="19">
        <f>'Tableau demande'!B28</f>
        <v>0</v>
      </c>
      <c r="C28" s="17">
        <f>'Tableau demande'!$C28</f>
        <v>0</v>
      </c>
      <c r="D28" s="9" t="str">
        <f>'Tableau demande'!$D28</f>
        <v/>
      </c>
      <c r="E28" s="8">
        <f>'Tableau demande'!$E28</f>
        <v>0</v>
      </c>
      <c r="F28" s="18" t="str">
        <f>'Tableau demande'!$F28</f>
        <v/>
      </c>
      <c r="G28" s="31">
        <f t="shared" si="0"/>
        <v>0</v>
      </c>
      <c r="H28" s="26">
        <f>'Tableau demande'!AM28</f>
        <v>0</v>
      </c>
      <c r="I28" s="26">
        <f>'Tableau demande'!AN28</f>
        <v>0</v>
      </c>
      <c r="J28" s="26">
        <f>'Tableau demande'!AO28</f>
        <v>0</v>
      </c>
      <c r="K28" s="51"/>
      <c r="L28" s="468"/>
      <c r="M28" s="52"/>
      <c r="N28" s="185">
        <f>'RA n+3'!N28+K28+J28-M28</f>
        <v>0</v>
      </c>
      <c r="T28" s="40"/>
      <c r="U28" s="40"/>
      <c r="V28" s="40"/>
      <c r="W28" s="40"/>
      <c r="X28" s="40"/>
    </row>
    <row r="29" spans="1:24" x14ac:dyDescent="0.2">
      <c r="A29" s="19">
        <f>'Tableau demande'!A29</f>
        <v>0</v>
      </c>
      <c r="B29" s="19">
        <f>'Tableau demande'!B29</f>
        <v>0</v>
      </c>
      <c r="C29" s="17">
        <f>'Tableau demande'!$C29</f>
        <v>0</v>
      </c>
      <c r="D29" s="9" t="str">
        <f>'Tableau demande'!$D29</f>
        <v/>
      </c>
      <c r="E29" s="8">
        <f>'Tableau demande'!$E29</f>
        <v>0</v>
      </c>
      <c r="F29" s="18" t="str">
        <f>'Tableau demande'!$F29</f>
        <v/>
      </c>
      <c r="G29" s="31">
        <f t="shared" si="0"/>
        <v>0</v>
      </c>
      <c r="H29" s="26">
        <f>'Tableau demande'!AM29</f>
        <v>0</v>
      </c>
      <c r="I29" s="26">
        <f>'Tableau demande'!AN29</f>
        <v>0</v>
      </c>
      <c r="J29" s="26">
        <f>'Tableau demande'!AO29</f>
        <v>0</v>
      </c>
      <c r="K29" s="51"/>
      <c r="L29" s="468"/>
      <c r="M29" s="52"/>
      <c r="N29" s="185">
        <f>'RA n+3'!N29+K29+J29-M29</f>
        <v>0</v>
      </c>
      <c r="T29" s="40"/>
      <c r="U29" s="40"/>
      <c r="V29" s="40"/>
      <c r="W29" s="40"/>
      <c r="X29" s="40"/>
    </row>
    <row r="30" spans="1:24" x14ac:dyDescent="0.2">
      <c r="A30" s="19">
        <f>'Tableau demande'!A30</f>
        <v>0</v>
      </c>
      <c r="B30" s="19">
        <f>'Tableau demande'!B30</f>
        <v>0</v>
      </c>
      <c r="C30" s="17">
        <f>'Tableau demande'!$C30</f>
        <v>0</v>
      </c>
      <c r="D30" s="9" t="str">
        <f>'Tableau demande'!$D30</f>
        <v/>
      </c>
      <c r="E30" s="8">
        <f>'Tableau demande'!$E30</f>
        <v>0</v>
      </c>
      <c r="F30" s="18" t="str">
        <f>'Tableau demande'!$F30</f>
        <v/>
      </c>
      <c r="G30" s="31">
        <f t="shared" si="0"/>
        <v>0</v>
      </c>
      <c r="H30" s="26">
        <f>'Tableau demande'!AM30</f>
        <v>0</v>
      </c>
      <c r="I30" s="26">
        <f>'Tableau demande'!AN30</f>
        <v>0</v>
      </c>
      <c r="J30" s="26">
        <f>'Tableau demande'!AO30</f>
        <v>0</v>
      </c>
      <c r="K30" s="51"/>
      <c r="L30" s="468"/>
      <c r="M30" s="52"/>
      <c r="N30" s="185">
        <f>'RA n+3'!N30+K30+J30-M30</f>
        <v>0</v>
      </c>
      <c r="T30" s="40"/>
      <c r="U30" s="40"/>
      <c r="V30" s="40"/>
      <c r="W30" s="40"/>
      <c r="X30" s="40"/>
    </row>
    <row r="31" spans="1:24" x14ac:dyDescent="0.2">
      <c r="A31" s="19">
        <f>'Tableau demande'!A31</f>
        <v>0</v>
      </c>
      <c r="B31" s="19">
        <f>'Tableau demande'!B31</f>
        <v>0</v>
      </c>
      <c r="C31" s="17">
        <f>'Tableau demande'!$C31</f>
        <v>0</v>
      </c>
      <c r="D31" s="9" t="str">
        <f>'Tableau demande'!$D31</f>
        <v/>
      </c>
      <c r="E31" s="8">
        <f>'Tableau demande'!$E31</f>
        <v>0</v>
      </c>
      <c r="F31" s="18" t="str">
        <f>'Tableau demande'!$F31</f>
        <v/>
      </c>
      <c r="G31" s="31">
        <f t="shared" si="0"/>
        <v>0</v>
      </c>
      <c r="H31" s="26">
        <f>'Tableau demande'!AM31</f>
        <v>0</v>
      </c>
      <c r="I31" s="26">
        <f>'Tableau demande'!AN31</f>
        <v>0</v>
      </c>
      <c r="J31" s="26">
        <f>'Tableau demande'!AO31</f>
        <v>0</v>
      </c>
      <c r="K31" s="51"/>
      <c r="L31" s="468"/>
      <c r="M31" s="52"/>
      <c r="N31" s="185">
        <f>'RA n+3'!N31+K31+J31-M31</f>
        <v>0</v>
      </c>
      <c r="T31" s="40"/>
      <c r="U31" s="40"/>
      <c r="V31" s="40"/>
      <c r="W31" s="40"/>
      <c r="X31" s="40"/>
    </row>
    <row r="32" spans="1:24" x14ac:dyDescent="0.2">
      <c r="A32" s="19">
        <f>'Tableau demande'!A32</f>
        <v>0</v>
      </c>
      <c r="B32" s="19">
        <f>'Tableau demande'!B32</f>
        <v>0</v>
      </c>
      <c r="C32" s="17">
        <f>'Tableau demande'!$C32</f>
        <v>0</v>
      </c>
      <c r="D32" s="9" t="str">
        <f>'Tableau demande'!$D32</f>
        <v/>
      </c>
      <c r="E32" s="8">
        <f>'Tableau demande'!$E32</f>
        <v>0</v>
      </c>
      <c r="F32" s="18" t="str">
        <f>'Tableau demande'!$F32</f>
        <v/>
      </c>
      <c r="G32" s="31">
        <f t="shared" si="0"/>
        <v>0</v>
      </c>
      <c r="H32" s="26">
        <f>'Tableau demande'!AM32</f>
        <v>0</v>
      </c>
      <c r="I32" s="26">
        <f>'Tableau demande'!AN32</f>
        <v>0</v>
      </c>
      <c r="J32" s="26">
        <f>'Tableau demande'!AO32</f>
        <v>0</v>
      </c>
      <c r="K32" s="51"/>
      <c r="L32" s="468"/>
      <c r="M32" s="52"/>
      <c r="N32" s="185">
        <f>'RA n+3'!N32+K32+J32-M32</f>
        <v>0</v>
      </c>
      <c r="T32" s="40"/>
      <c r="U32" s="40"/>
      <c r="V32" s="40"/>
      <c r="W32" s="40"/>
      <c r="X32" s="40"/>
    </row>
    <row r="33" spans="1:24" x14ac:dyDescent="0.2">
      <c r="A33" s="19">
        <f>'Tableau demande'!A33</f>
        <v>0</v>
      </c>
      <c r="B33" s="19">
        <f>'Tableau demande'!B33</f>
        <v>0</v>
      </c>
      <c r="C33" s="17">
        <f>'Tableau demande'!$C33</f>
        <v>0</v>
      </c>
      <c r="D33" s="9" t="str">
        <f>'Tableau demande'!$D33</f>
        <v/>
      </c>
      <c r="E33" s="8">
        <f>'Tableau demande'!$E33</f>
        <v>0</v>
      </c>
      <c r="F33" s="18" t="str">
        <f>'Tableau demande'!$F33</f>
        <v/>
      </c>
      <c r="G33" s="31">
        <f t="shared" si="0"/>
        <v>0</v>
      </c>
      <c r="H33" s="26">
        <f>'Tableau demande'!AM33</f>
        <v>0</v>
      </c>
      <c r="I33" s="26">
        <f>'Tableau demande'!AN33</f>
        <v>0</v>
      </c>
      <c r="J33" s="26">
        <f>'Tableau demande'!AO33</f>
        <v>0</v>
      </c>
      <c r="K33" s="51"/>
      <c r="L33" s="468"/>
      <c r="M33" s="52"/>
      <c r="N33" s="185">
        <f>'RA n+3'!N33+K33+J33-M33</f>
        <v>0</v>
      </c>
      <c r="T33" s="40"/>
      <c r="U33" s="40"/>
      <c r="V33" s="40"/>
      <c r="W33" s="40"/>
      <c r="X33" s="40"/>
    </row>
    <row r="34" spans="1:24" x14ac:dyDescent="0.2">
      <c r="A34" s="19">
        <f>'Tableau demande'!A34</f>
        <v>0</v>
      </c>
      <c r="B34" s="19">
        <f>'Tableau demande'!B34</f>
        <v>0</v>
      </c>
      <c r="C34" s="17">
        <f>'Tableau demande'!$C34</f>
        <v>0</v>
      </c>
      <c r="D34" s="9" t="str">
        <f>'Tableau demande'!$D34</f>
        <v/>
      </c>
      <c r="E34" s="8">
        <f>'Tableau demande'!$E34</f>
        <v>0</v>
      </c>
      <c r="F34" s="18" t="str">
        <f>'Tableau demande'!$F34</f>
        <v/>
      </c>
      <c r="G34" s="31">
        <f t="shared" si="0"/>
        <v>0</v>
      </c>
      <c r="H34" s="26">
        <f>'Tableau demande'!AM34</f>
        <v>0</v>
      </c>
      <c r="I34" s="26">
        <f>'Tableau demande'!AN34</f>
        <v>0</v>
      </c>
      <c r="J34" s="26">
        <f>'Tableau demande'!AO34</f>
        <v>0</v>
      </c>
      <c r="K34" s="51"/>
      <c r="L34" s="468"/>
      <c r="M34" s="52"/>
      <c r="N34" s="185">
        <f>'RA n+3'!N34+K34+J34-M34</f>
        <v>0</v>
      </c>
      <c r="T34" s="40"/>
      <c r="U34" s="40"/>
      <c r="V34" s="40"/>
      <c r="W34" s="40"/>
      <c r="X34" s="40"/>
    </row>
    <row r="35" spans="1:24" x14ac:dyDescent="0.2">
      <c r="A35" s="19">
        <f>'Tableau demande'!A35</f>
        <v>0</v>
      </c>
      <c r="B35" s="19">
        <f>'Tableau demande'!B35</f>
        <v>0</v>
      </c>
      <c r="C35" s="17">
        <f>'Tableau demande'!$C35</f>
        <v>0</v>
      </c>
      <c r="D35" s="9" t="str">
        <f>'Tableau demande'!$D35</f>
        <v/>
      </c>
      <c r="E35" s="8">
        <f>'Tableau demande'!$E35</f>
        <v>0</v>
      </c>
      <c r="F35" s="18" t="str">
        <f>'Tableau demande'!$F35</f>
        <v/>
      </c>
      <c r="G35" s="31">
        <f t="shared" si="0"/>
        <v>0</v>
      </c>
      <c r="H35" s="26">
        <f>'Tableau demande'!AM35</f>
        <v>0</v>
      </c>
      <c r="I35" s="26">
        <f>'Tableau demande'!AN35</f>
        <v>0</v>
      </c>
      <c r="J35" s="26">
        <f>'Tableau demande'!AO35</f>
        <v>0</v>
      </c>
      <c r="K35" s="51"/>
      <c r="L35" s="468"/>
      <c r="M35" s="52"/>
      <c r="N35" s="185">
        <f>'RA n+3'!N35+K35+J35-M35</f>
        <v>0</v>
      </c>
      <c r="T35" s="40"/>
      <c r="U35" s="40"/>
      <c r="V35" s="40"/>
      <c r="W35" s="40"/>
      <c r="X35" s="40"/>
    </row>
    <row r="36" spans="1:24" x14ac:dyDescent="0.2">
      <c r="A36" s="19">
        <f>'Tableau demande'!A36</f>
        <v>0</v>
      </c>
      <c r="B36" s="19">
        <f>'Tableau demande'!B36</f>
        <v>0</v>
      </c>
      <c r="C36" s="17">
        <f>'Tableau demande'!$C36</f>
        <v>0</v>
      </c>
      <c r="D36" s="9" t="str">
        <f>'Tableau demande'!$D36</f>
        <v/>
      </c>
      <c r="E36" s="8">
        <f>'Tableau demande'!$E36</f>
        <v>0</v>
      </c>
      <c r="F36" s="18" t="str">
        <f>'Tableau demande'!$F36</f>
        <v/>
      </c>
      <c r="G36" s="31">
        <f t="shared" si="0"/>
        <v>0</v>
      </c>
      <c r="H36" s="26">
        <f>'Tableau demande'!AM36</f>
        <v>0</v>
      </c>
      <c r="I36" s="26">
        <f>'Tableau demande'!AN36</f>
        <v>0</v>
      </c>
      <c r="J36" s="26">
        <f>'Tableau demande'!AO36</f>
        <v>0</v>
      </c>
      <c r="K36" s="51"/>
      <c r="L36" s="468"/>
      <c r="M36" s="52"/>
      <c r="N36" s="185">
        <f>'RA n+3'!N36+K36+J36-M36</f>
        <v>0</v>
      </c>
      <c r="T36" s="40"/>
      <c r="U36" s="40"/>
      <c r="V36" s="40"/>
      <c r="W36" s="40"/>
      <c r="X36" s="40"/>
    </row>
    <row r="37" spans="1:24" x14ac:dyDescent="0.2">
      <c r="A37" s="19">
        <f>'Tableau demande'!A37</f>
        <v>0</v>
      </c>
      <c r="B37" s="19">
        <f>'Tableau demande'!B37</f>
        <v>0</v>
      </c>
      <c r="C37" s="17">
        <f>'Tableau demande'!$C37</f>
        <v>0</v>
      </c>
      <c r="D37" s="9" t="str">
        <f>'Tableau demande'!$D37</f>
        <v/>
      </c>
      <c r="E37" s="8">
        <f>'Tableau demande'!$E37</f>
        <v>0</v>
      </c>
      <c r="F37" s="18" t="str">
        <f>'Tableau demande'!$F37</f>
        <v/>
      </c>
      <c r="G37" s="31">
        <f t="shared" si="0"/>
        <v>0</v>
      </c>
      <c r="H37" s="26">
        <f>'Tableau demande'!AM37</f>
        <v>0</v>
      </c>
      <c r="I37" s="26">
        <f>'Tableau demande'!AN37</f>
        <v>0</v>
      </c>
      <c r="J37" s="26">
        <f>'Tableau demande'!AO37</f>
        <v>0</v>
      </c>
      <c r="K37" s="51"/>
      <c r="L37" s="468"/>
      <c r="M37" s="52"/>
      <c r="N37" s="185">
        <f>'RA n+3'!N37+K37+J37-M37</f>
        <v>0</v>
      </c>
      <c r="T37" s="40"/>
      <c r="U37" s="40"/>
      <c r="V37" s="40"/>
      <c r="W37" s="40"/>
      <c r="X37" s="40"/>
    </row>
    <row r="38" spans="1:24" x14ac:dyDescent="0.2">
      <c r="A38" s="19">
        <f>'Tableau demande'!A38</f>
        <v>0</v>
      </c>
      <c r="B38" s="19">
        <f>'Tableau demande'!B38</f>
        <v>0</v>
      </c>
      <c r="C38" s="17">
        <f>'Tableau demande'!$C38</f>
        <v>0</v>
      </c>
      <c r="D38" s="9" t="str">
        <f>'Tableau demande'!$D38</f>
        <v/>
      </c>
      <c r="E38" s="8">
        <f>'Tableau demande'!$E38</f>
        <v>0</v>
      </c>
      <c r="F38" s="18" t="str">
        <f>'Tableau demande'!$F38</f>
        <v/>
      </c>
      <c r="G38" s="31">
        <f t="shared" si="0"/>
        <v>0</v>
      </c>
      <c r="H38" s="26">
        <f>'Tableau demande'!AM38</f>
        <v>0</v>
      </c>
      <c r="I38" s="26">
        <f>'Tableau demande'!AN38</f>
        <v>0</v>
      </c>
      <c r="J38" s="26">
        <f>'Tableau demande'!AO38</f>
        <v>0</v>
      </c>
      <c r="K38" s="51"/>
      <c r="L38" s="468"/>
      <c r="M38" s="52"/>
      <c r="N38" s="185">
        <f>'RA n+3'!N38+K38+J38-M38</f>
        <v>0</v>
      </c>
      <c r="T38" s="40"/>
      <c r="U38" s="40"/>
      <c r="V38" s="40"/>
      <c r="W38" s="40"/>
      <c r="X38" s="40"/>
    </row>
    <row r="39" spans="1:24" x14ac:dyDescent="0.2">
      <c r="A39" s="19">
        <f>'Tableau demande'!A39</f>
        <v>0</v>
      </c>
      <c r="B39" s="19">
        <f>'Tableau demande'!B39</f>
        <v>0</v>
      </c>
      <c r="C39" s="17">
        <f>'Tableau demande'!$C39</f>
        <v>0</v>
      </c>
      <c r="D39" s="9" t="str">
        <f>'Tableau demande'!$D39</f>
        <v/>
      </c>
      <c r="E39" s="8">
        <f>'Tableau demande'!$E39</f>
        <v>0</v>
      </c>
      <c r="F39" s="18" t="str">
        <f>'Tableau demande'!$F39</f>
        <v/>
      </c>
      <c r="G39" s="31">
        <f t="shared" si="0"/>
        <v>0</v>
      </c>
      <c r="H39" s="26">
        <f>'Tableau demande'!AM39</f>
        <v>0</v>
      </c>
      <c r="I39" s="26">
        <f>'Tableau demande'!AN39</f>
        <v>0</v>
      </c>
      <c r="J39" s="26">
        <f>'Tableau demande'!AO39</f>
        <v>0</v>
      </c>
      <c r="K39" s="51"/>
      <c r="L39" s="468"/>
      <c r="M39" s="52"/>
      <c r="N39" s="185">
        <f>'RA n+3'!N39+K39+J39-M39</f>
        <v>0</v>
      </c>
      <c r="T39" s="40"/>
      <c r="U39" s="40"/>
      <c r="V39" s="40"/>
      <c r="W39" s="40"/>
      <c r="X39" s="40"/>
    </row>
    <row r="40" spans="1:24" x14ac:dyDescent="0.2">
      <c r="A40" s="19">
        <f>'Tableau demande'!A40</f>
        <v>0</v>
      </c>
      <c r="B40" s="19">
        <f>'Tableau demande'!B40</f>
        <v>0</v>
      </c>
      <c r="C40" s="17">
        <f>'Tableau demande'!$C40</f>
        <v>0</v>
      </c>
      <c r="D40" s="9" t="str">
        <f>'Tableau demande'!$D40</f>
        <v/>
      </c>
      <c r="E40" s="8">
        <f>'Tableau demande'!$E40</f>
        <v>0</v>
      </c>
      <c r="F40" s="18" t="str">
        <f>'Tableau demande'!$F40</f>
        <v/>
      </c>
      <c r="G40" s="31">
        <f t="shared" si="0"/>
        <v>0</v>
      </c>
      <c r="H40" s="26">
        <f>'Tableau demande'!AM40</f>
        <v>0</v>
      </c>
      <c r="I40" s="26">
        <f>'Tableau demande'!AN40</f>
        <v>0</v>
      </c>
      <c r="J40" s="26">
        <f>'Tableau demande'!AO40</f>
        <v>0</v>
      </c>
      <c r="K40" s="51"/>
      <c r="L40" s="468"/>
      <c r="M40" s="52"/>
      <c r="N40" s="185">
        <f>'RA n+3'!N40+K40+J40-M40</f>
        <v>0</v>
      </c>
      <c r="T40" s="40"/>
      <c r="U40" s="40"/>
      <c r="V40" s="40"/>
      <c r="W40" s="40"/>
      <c r="X40" s="40"/>
    </row>
    <row r="41" spans="1:24" x14ac:dyDescent="0.2">
      <c r="A41" s="19">
        <f>'Tableau demande'!A41</f>
        <v>0</v>
      </c>
      <c r="B41" s="19">
        <f>'Tableau demande'!B41</f>
        <v>0</v>
      </c>
      <c r="C41" s="17">
        <f>'Tableau demande'!$C41</f>
        <v>0</v>
      </c>
      <c r="D41" s="9" t="str">
        <f>'Tableau demande'!$D41</f>
        <v/>
      </c>
      <c r="E41" s="8">
        <f>'Tableau demande'!$E41</f>
        <v>0</v>
      </c>
      <c r="F41" s="18" t="str">
        <f>'Tableau demande'!$F41</f>
        <v/>
      </c>
      <c r="G41" s="31">
        <f t="shared" ref="G41:G60" si="1">H41+I41+J41</f>
        <v>0</v>
      </c>
      <c r="H41" s="26">
        <f>'Tableau demande'!AM41</f>
        <v>0</v>
      </c>
      <c r="I41" s="26">
        <f>'Tableau demande'!AN41</f>
        <v>0</v>
      </c>
      <c r="J41" s="26">
        <f>'Tableau demande'!AO41</f>
        <v>0</v>
      </c>
      <c r="K41" s="51"/>
      <c r="L41" s="468"/>
      <c r="M41" s="52"/>
      <c r="N41" s="185">
        <f>'RA n+3'!N41+K41+J41-M41</f>
        <v>0</v>
      </c>
      <c r="R41" s="50"/>
      <c r="S41" s="53"/>
      <c r="T41" s="2"/>
      <c r="U41" s="1"/>
      <c r="V41" s="41"/>
      <c r="W41" s="2"/>
      <c r="X41" s="40"/>
    </row>
    <row r="42" spans="1:24" x14ac:dyDescent="0.2">
      <c r="A42" s="19">
        <f>'Tableau demande'!A42</f>
        <v>0</v>
      </c>
      <c r="B42" s="19">
        <f>'Tableau demande'!B42</f>
        <v>0</v>
      </c>
      <c r="C42" s="17">
        <f>'Tableau demande'!$C42</f>
        <v>0</v>
      </c>
      <c r="D42" s="9" t="str">
        <f>'Tableau demande'!$D42</f>
        <v/>
      </c>
      <c r="E42" s="8">
        <f>'Tableau demande'!$E42</f>
        <v>0</v>
      </c>
      <c r="F42" s="18" t="str">
        <f>'Tableau demande'!$F42</f>
        <v/>
      </c>
      <c r="G42" s="31">
        <f t="shared" si="1"/>
        <v>0</v>
      </c>
      <c r="H42" s="26">
        <f>'Tableau demande'!AM42</f>
        <v>0</v>
      </c>
      <c r="I42" s="26">
        <f>'Tableau demande'!AN42</f>
        <v>0</v>
      </c>
      <c r="J42" s="26">
        <f>'Tableau demande'!AO42</f>
        <v>0</v>
      </c>
      <c r="K42" s="51"/>
      <c r="L42" s="468"/>
      <c r="M42" s="52"/>
      <c r="N42" s="185">
        <f>'RA n+3'!N42+K42+J42-M42</f>
        <v>0</v>
      </c>
    </row>
    <row r="43" spans="1:24" x14ac:dyDescent="0.2">
      <c r="A43" s="19">
        <f>'Tableau demande'!A43</f>
        <v>0</v>
      </c>
      <c r="B43" s="19">
        <f>'Tableau demande'!B43</f>
        <v>0</v>
      </c>
      <c r="C43" s="17">
        <f>'Tableau demande'!$C43</f>
        <v>0</v>
      </c>
      <c r="D43" s="9" t="str">
        <f>'Tableau demande'!$D43</f>
        <v/>
      </c>
      <c r="E43" s="8">
        <f>'Tableau demande'!$E43</f>
        <v>0</v>
      </c>
      <c r="F43" s="18" t="str">
        <f>'Tableau demande'!$F43</f>
        <v/>
      </c>
      <c r="G43" s="31">
        <f t="shared" si="1"/>
        <v>0</v>
      </c>
      <c r="H43" s="26">
        <f>'Tableau demande'!AM43</f>
        <v>0</v>
      </c>
      <c r="I43" s="26">
        <f>'Tableau demande'!AN43</f>
        <v>0</v>
      </c>
      <c r="J43" s="26">
        <f>'Tableau demande'!AO43</f>
        <v>0</v>
      </c>
      <c r="K43" s="51"/>
      <c r="L43" s="468"/>
      <c r="M43" s="52"/>
      <c r="N43" s="185">
        <f>'RA n+3'!N43+K43+J43-M43</f>
        <v>0</v>
      </c>
    </row>
    <row r="44" spans="1:24" x14ac:dyDescent="0.2">
      <c r="A44" s="19">
        <f>'Tableau demande'!A44</f>
        <v>0</v>
      </c>
      <c r="B44" s="19">
        <f>'Tableau demande'!B44</f>
        <v>0</v>
      </c>
      <c r="C44" s="17">
        <f>'Tableau demande'!$C44</f>
        <v>0</v>
      </c>
      <c r="D44" s="9" t="str">
        <f>'Tableau demande'!$D44</f>
        <v/>
      </c>
      <c r="E44" s="8">
        <f>'Tableau demande'!$E44</f>
        <v>0</v>
      </c>
      <c r="F44" s="18" t="str">
        <f>'Tableau demande'!$F44</f>
        <v/>
      </c>
      <c r="G44" s="31">
        <f t="shared" si="1"/>
        <v>0</v>
      </c>
      <c r="H44" s="26">
        <f>'Tableau demande'!AM44</f>
        <v>0</v>
      </c>
      <c r="I44" s="26">
        <f>'Tableau demande'!AN44</f>
        <v>0</v>
      </c>
      <c r="J44" s="26">
        <f>'Tableau demande'!AO44</f>
        <v>0</v>
      </c>
      <c r="K44" s="51"/>
      <c r="L44" s="468"/>
      <c r="M44" s="52"/>
      <c r="N44" s="185">
        <f>'RA n+3'!N44+K44+J44-M44</f>
        <v>0</v>
      </c>
    </row>
    <row r="45" spans="1:24" x14ac:dyDescent="0.2">
      <c r="A45" s="19">
        <f>'Tableau demande'!A45</f>
        <v>0</v>
      </c>
      <c r="B45" s="19">
        <f>'Tableau demande'!B45</f>
        <v>0</v>
      </c>
      <c r="C45" s="17">
        <f>'Tableau demande'!$C45</f>
        <v>0</v>
      </c>
      <c r="D45" s="9" t="str">
        <f>'Tableau demande'!$D45</f>
        <v/>
      </c>
      <c r="E45" s="8">
        <f>'Tableau demande'!$E45</f>
        <v>0</v>
      </c>
      <c r="F45" s="18" t="str">
        <f>'Tableau demande'!$F45</f>
        <v/>
      </c>
      <c r="G45" s="31">
        <f t="shared" si="1"/>
        <v>0</v>
      </c>
      <c r="H45" s="26">
        <f>'Tableau demande'!AM45</f>
        <v>0</v>
      </c>
      <c r="I45" s="26">
        <f>'Tableau demande'!AN45</f>
        <v>0</v>
      </c>
      <c r="J45" s="26">
        <f>'Tableau demande'!AO45</f>
        <v>0</v>
      </c>
      <c r="K45" s="51"/>
      <c r="L45" s="468"/>
      <c r="M45" s="52"/>
      <c r="N45" s="185">
        <f>'RA n+3'!N45+K45+J45-M45</f>
        <v>0</v>
      </c>
    </row>
    <row r="46" spans="1:24" x14ac:dyDescent="0.2">
      <c r="A46" s="19">
        <f>'Tableau demande'!A46</f>
        <v>0</v>
      </c>
      <c r="B46" s="19">
        <f>'Tableau demande'!B46</f>
        <v>0</v>
      </c>
      <c r="C46" s="17">
        <f>'Tableau demande'!$C46</f>
        <v>0</v>
      </c>
      <c r="D46" s="9" t="str">
        <f>'Tableau demande'!$D46</f>
        <v/>
      </c>
      <c r="E46" s="8">
        <f>'Tableau demande'!$E46</f>
        <v>0</v>
      </c>
      <c r="F46" s="18" t="str">
        <f>'Tableau demande'!$F46</f>
        <v/>
      </c>
      <c r="G46" s="31">
        <f t="shared" si="1"/>
        <v>0</v>
      </c>
      <c r="H46" s="26">
        <f>'Tableau demande'!AM46</f>
        <v>0</v>
      </c>
      <c r="I46" s="26">
        <f>'Tableau demande'!AN46</f>
        <v>0</v>
      </c>
      <c r="J46" s="26">
        <f>'Tableau demande'!AO46</f>
        <v>0</v>
      </c>
      <c r="K46" s="51"/>
      <c r="L46" s="468"/>
      <c r="M46" s="52"/>
      <c r="N46" s="185">
        <f>'RA n+3'!N46+K46+J46-M46</f>
        <v>0</v>
      </c>
    </row>
    <row r="47" spans="1:24" x14ac:dyDescent="0.2">
      <c r="A47" s="19">
        <f>'Tableau demande'!A47</f>
        <v>0</v>
      </c>
      <c r="B47" s="19">
        <f>'Tableau demande'!B47</f>
        <v>0</v>
      </c>
      <c r="C47" s="17">
        <f>'Tableau demande'!$C47</f>
        <v>0</v>
      </c>
      <c r="D47" s="9" t="str">
        <f>'Tableau demande'!$D47</f>
        <v/>
      </c>
      <c r="E47" s="8">
        <f>'Tableau demande'!$E47</f>
        <v>0</v>
      </c>
      <c r="F47" s="18" t="str">
        <f>'Tableau demande'!$F47</f>
        <v/>
      </c>
      <c r="G47" s="31">
        <f t="shared" si="1"/>
        <v>0</v>
      </c>
      <c r="H47" s="26">
        <f>'Tableau demande'!AM47</f>
        <v>0</v>
      </c>
      <c r="I47" s="26">
        <f>'Tableau demande'!AN47</f>
        <v>0</v>
      </c>
      <c r="J47" s="26">
        <f>'Tableau demande'!AO47</f>
        <v>0</v>
      </c>
      <c r="K47" s="51"/>
      <c r="L47" s="468"/>
      <c r="M47" s="52"/>
      <c r="N47" s="185">
        <f>'RA n+3'!N47+K47+J47-M47</f>
        <v>0</v>
      </c>
    </row>
    <row r="48" spans="1:24" x14ac:dyDescent="0.2">
      <c r="A48" s="19">
        <f>'Tableau demande'!A48</f>
        <v>0</v>
      </c>
      <c r="B48" s="19">
        <f>'Tableau demande'!B48</f>
        <v>0</v>
      </c>
      <c r="C48" s="17">
        <f>'Tableau demande'!$C48</f>
        <v>0</v>
      </c>
      <c r="D48" s="9" t="str">
        <f>'Tableau demande'!$D48</f>
        <v/>
      </c>
      <c r="E48" s="8">
        <f>'Tableau demande'!$E48</f>
        <v>0</v>
      </c>
      <c r="F48" s="18" t="str">
        <f>'Tableau demande'!$F48</f>
        <v/>
      </c>
      <c r="G48" s="31">
        <f t="shared" si="1"/>
        <v>0</v>
      </c>
      <c r="H48" s="26">
        <f>'Tableau demande'!AM48</f>
        <v>0</v>
      </c>
      <c r="I48" s="26">
        <f>'Tableau demande'!AN48</f>
        <v>0</v>
      </c>
      <c r="J48" s="26">
        <f>'Tableau demande'!AO48</f>
        <v>0</v>
      </c>
      <c r="K48" s="51"/>
      <c r="L48" s="468"/>
      <c r="M48" s="52"/>
      <c r="N48" s="185">
        <f>'RA n+3'!N48+K48+J48-M48</f>
        <v>0</v>
      </c>
    </row>
    <row r="49" spans="1:24" x14ac:dyDescent="0.2">
      <c r="A49" s="19">
        <f>'Tableau demande'!A49</f>
        <v>0</v>
      </c>
      <c r="B49" s="19">
        <f>'Tableau demande'!B49</f>
        <v>0</v>
      </c>
      <c r="C49" s="17">
        <f>'Tableau demande'!$C49</f>
        <v>0</v>
      </c>
      <c r="D49" s="9" t="str">
        <f>'Tableau demande'!$D49</f>
        <v/>
      </c>
      <c r="E49" s="8">
        <f>'Tableau demande'!$E49</f>
        <v>0</v>
      </c>
      <c r="F49" s="18" t="str">
        <f>'Tableau demande'!$F49</f>
        <v/>
      </c>
      <c r="G49" s="31">
        <f t="shared" si="1"/>
        <v>0</v>
      </c>
      <c r="H49" s="26">
        <f>'Tableau demande'!AM49</f>
        <v>0</v>
      </c>
      <c r="I49" s="26">
        <f>'Tableau demande'!AN49</f>
        <v>0</v>
      </c>
      <c r="J49" s="26">
        <f>'Tableau demande'!AO49</f>
        <v>0</v>
      </c>
      <c r="K49" s="51"/>
      <c r="L49" s="468"/>
      <c r="M49" s="52"/>
      <c r="N49" s="185">
        <f>'RA n+3'!N49+K49+J49-M49</f>
        <v>0</v>
      </c>
    </row>
    <row r="50" spans="1:24" x14ac:dyDescent="0.2">
      <c r="A50" s="19">
        <f>'Tableau demande'!A50</f>
        <v>0</v>
      </c>
      <c r="B50" s="19">
        <f>'Tableau demande'!B50</f>
        <v>0</v>
      </c>
      <c r="C50" s="17">
        <f>'Tableau demande'!$C50</f>
        <v>0</v>
      </c>
      <c r="D50" s="9" t="str">
        <f>'Tableau demande'!$D50</f>
        <v/>
      </c>
      <c r="E50" s="8">
        <f>'Tableau demande'!$E50</f>
        <v>0</v>
      </c>
      <c r="F50" s="18" t="str">
        <f>'Tableau demande'!$F50</f>
        <v/>
      </c>
      <c r="G50" s="31">
        <f t="shared" si="1"/>
        <v>0</v>
      </c>
      <c r="H50" s="26">
        <f>'Tableau demande'!AM50</f>
        <v>0</v>
      </c>
      <c r="I50" s="26">
        <f>'Tableau demande'!AN50</f>
        <v>0</v>
      </c>
      <c r="J50" s="26">
        <f>'Tableau demande'!AO50</f>
        <v>0</v>
      </c>
      <c r="K50" s="51"/>
      <c r="L50" s="468"/>
      <c r="M50" s="52"/>
      <c r="N50" s="185">
        <f>'RA n+3'!N50+K50+J50-M50</f>
        <v>0</v>
      </c>
    </row>
    <row r="51" spans="1:24" x14ac:dyDescent="0.2">
      <c r="A51" s="19">
        <f>'Tableau demande'!A51</f>
        <v>0</v>
      </c>
      <c r="B51" s="19">
        <f>'Tableau demande'!B51</f>
        <v>0</v>
      </c>
      <c r="C51" s="17">
        <f>'Tableau demande'!$C51</f>
        <v>0</v>
      </c>
      <c r="D51" s="9" t="str">
        <f>'Tableau demande'!$D51</f>
        <v/>
      </c>
      <c r="E51" s="8">
        <f>'Tableau demande'!$E51</f>
        <v>0</v>
      </c>
      <c r="F51" s="18" t="str">
        <f>'Tableau demande'!$F51</f>
        <v/>
      </c>
      <c r="G51" s="31">
        <f t="shared" si="1"/>
        <v>0</v>
      </c>
      <c r="H51" s="26">
        <f>'Tableau demande'!AM51</f>
        <v>0</v>
      </c>
      <c r="I51" s="26">
        <f>'Tableau demande'!AN51</f>
        <v>0</v>
      </c>
      <c r="J51" s="26">
        <f>'Tableau demande'!AO51</f>
        <v>0</v>
      </c>
      <c r="K51" s="51"/>
      <c r="L51" s="468"/>
      <c r="M51" s="52"/>
      <c r="N51" s="185">
        <f>'RA n+3'!N51+K51+J51-M51</f>
        <v>0</v>
      </c>
      <c r="R51" s="50"/>
      <c r="S51" s="53"/>
      <c r="T51" s="2"/>
      <c r="U51" s="1"/>
      <c r="V51" s="41"/>
      <c r="W51" s="2"/>
      <c r="X51" s="40"/>
    </row>
    <row r="52" spans="1:24" x14ac:dyDescent="0.2">
      <c r="A52" s="19">
        <f>'Tableau demande'!A52</f>
        <v>0</v>
      </c>
      <c r="B52" s="19">
        <f>'Tableau demande'!B52</f>
        <v>0</v>
      </c>
      <c r="C52" s="17">
        <f>'Tableau demande'!$C52</f>
        <v>0</v>
      </c>
      <c r="D52" s="9" t="str">
        <f>'Tableau demande'!$D52</f>
        <v/>
      </c>
      <c r="E52" s="8">
        <f>'Tableau demande'!$E52</f>
        <v>0</v>
      </c>
      <c r="F52" s="18" t="str">
        <f>'Tableau demande'!$F52</f>
        <v/>
      </c>
      <c r="G52" s="31">
        <f t="shared" si="1"/>
        <v>0</v>
      </c>
      <c r="H52" s="26">
        <f>'Tableau demande'!AM52</f>
        <v>0</v>
      </c>
      <c r="I52" s="26">
        <f>'Tableau demande'!AN52</f>
        <v>0</v>
      </c>
      <c r="J52" s="26">
        <f>'Tableau demande'!AO52</f>
        <v>0</v>
      </c>
      <c r="K52" s="51"/>
      <c r="L52" s="468"/>
      <c r="M52" s="52"/>
      <c r="N52" s="185">
        <f>'RA n+3'!N52+K52+J52-M52</f>
        <v>0</v>
      </c>
    </row>
    <row r="53" spans="1:24" x14ac:dyDescent="0.2">
      <c r="A53" s="19">
        <f>'Tableau demande'!A53</f>
        <v>0</v>
      </c>
      <c r="B53" s="19">
        <f>'Tableau demande'!B53</f>
        <v>0</v>
      </c>
      <c r="C53" s="17">
        <f>'Tableau demande'!$C53</f>
        <v>0</v>
      </c>
      <c r="D53" s="9" t="str">
        <f>'Tableau demande'!$D53</f>
        <v/>
      </c>
      <c r="E53" s="8">
        <f>'Tableau demande'!$E53</f>
        <v>0</v>
      </c>
      <c r="F53" s="18" t="str">
        <f>'Tableau demande'!$F53</f>
        <v/>
      </c>
      <c r="G53" s="31">
        <f t="shared" si="1"/>
        <v>0</v>
      </c>
      <c r="H53" s="26">
        <f>'Tableau demande'!AM53</f>
        <v>0</v>
      </c>
      <c r="I53" s="26">
        <f>'Tableau demande'!AN53</f>
        <v>0</v>
      </c>
      <c r="J53" s="26">
        <f>'Tableau demande'!AO53</f>
        <v>0</v>
      </c>
      <c r="K53" s="51"/>
      <c r="L53" s="468"/>
      <c r="M53" s="52"/>
      <c r="N53" s="185">
        <f>'RA n+3'!N53+K53+J53-M53</f>
        <v>0</v>
      </c>
    </row>
    <row r="54" spans="1:24" x14ac:dyDescent="0.2">
      <c r="A54" s="19">
        <f>'Tableau demande'!A54</f>
        <v>0</v>
      </c>
      <c r="B54" s="19">
        <f>'Tableau demande'!B54</f>
        <v>0</v>
      </c>
      <c r="C54" s="17">
        <f>'Tableau demande'!$C54</f>
        <v>0</v>
      </c>
      <c r="D54" s="9" t="str">
        <f>'Tableau demande'!$D54</f>
        <v/>
      </c>
      <c r="E54" s="8">
        <f>'Tableau demande'!$E54</f>
        <v>0</v>
      </c>
      <c r="F54" s="18" t="str">
        <f>'Tableau demande'!$F54</f>
        <v/>
      </c>
      <c r="G54" s="31">
        <f t="shared" si="1"/>
        <v>0</v>
      </c>
      <c r="H54" s="26">
        <f>'Tableau demande'!AM54</f>
        <v>0</v>
      </c>
      <c r="I54" s="26">
        <f>'Tableau demande'!AN54</f>
        <v>0</v>
      </c>
      <c r="J54" s="26">
        <f>'Tableau demande'!AO54</f>
        <v>0</v>
      </c>
      <c r="K54" s="51"/>
      <c r="L54" s="468"/>
      <c r="M54" s="52"/>
      <c r="N54" s="185">
        <f>'RA n+3'!N54+K54+J54-M54</f>
        <v>0</v>
      </c>
    </row>
    <row r="55" spans="1:24" x14ac:dyDescent="0.2">
      <c r="A55" s="19">
        <f>'Tableau demande'!A55</f>
        <v>0</v>
      </c>
      <c r="B55" s="19">
        <f>'Tableau demande'!B55</f>
        <v>0</v>
      </c>
      <c r="C55" s="17">
        <f>'Tableau demande'!$C55</f>
        <v>0</v>
      </c>
      <c r="D55" s="9" t="str">
        <f>'Tableau demande'!$D55</f>
        <v/>
      </c>
      <c r="E55" s="8">
        <f>'Tableau demande'!$E55</f>
        <v>0</v>
      </c>
      <c r="F55" s="18" t="str">
        <f>'Tableau demande'!$F55</f>
        <v/>
      </c>
      <c r="G55" s="31">
        <f t="shared" si="1"/>
        <v>0</v>
      </c>
      <c r="H55" s="26">
        <f>'Tableau demande'!AM55</f>
        <v>0</v>
      </c>
      <c r="I55" s="26">
        <f>'Tableau demande'!AN55</f>
        <v>0</v>
      </c>
      <c r="J55" s="26">
        <f>'Tableau demande'!AO55</f>
        <v>0</v>
      </c>
      <c r="K55" s="51"/>
      <c r="L55" s="468"/>
      <c r="M55" s="52"/>
      <c r="N55" s="185">
        <f>'RA n+3'!N55+K55+J55-M55</f>
        <v>0</v>
      </c>
    </row>
    <row r="56" spans="1:24" x14ac:dyDescent="0.2">
      <c r="A56" s="19">
        <f>'Tableau demande'!A56</f>
        <v>0</v>
      </c>
      <c r="B56" s="19">
        <f>'Tableau demande'!B56</f>
        <v>0</v>
      </c>
      <c r="C56" s="17">
        <f>'Tableau demande'!$C56</f>
        <v>0</v>
      </c>
      <c r="D56" s="9" t="str">
        <f>'Tableau demande'!$D56</f>
        <v/>
      </c>
      <c r="E56" s="8">
        <f>'Tableau demande'!$E56</f>
        <v>0</v>
      </c>
      <c r="F56" s="18" t="str">
        <f>'Tableau demande'!$F56</f>
        <v/>
      </c>
      <c r="G56" s="31">
        <f t="shared" si="1"/>
        <v>0</v>
      </c>
      <c r="H56" s="26">
        <f>'Tableau demande'!AM56</f>
        <v>0</v>
      </c>
      <c r="I56" s="26">
        <f>'Tableau demande'!AN56</f>
        <v>0</v>
      </c>
      <c r="J56" s="26">
        <f>'Tableau demande'!AO56</f>
        <v>0</v>
      </c>
      <c r="K56" s="51"/>
      <c r="L56" s="468"/>
      <c r="M56" s="52"/>
      <c r="N56" s="185">
        <f>'RA n+3'!N56+K56+J56-M56</f>
        <v>0</v>
      </c>
    </row>
    <row r="57" spans="1:24" x14ac:dyDescent="0.2">
      <c r="A57" s="19">
        <f>'Tableau demande'!A57</f>
        <v>0</v>
      </c>
      <c r="B57" s="19">
        <f>'Tableau demande'!B57</f>
        <v>0</v>
      </c>
      <c r="C57" s="17">
        <f>'Tableau demande'!$C57</f>
        <v>0</v>
      </c>
      <c r="D57" s="9" t="str">
        <f>'Tableau demande'!$D57</f>
        <v/>
      </c>
      <c r="E57" s="8">
        <f>'Tableau demande'!$E57</f>
        <v>0</v>
      </c>
      <c r="F57" s="18" t="str">
        <f>'Tableau demande'!$F57</f>
        <v/>
      </c>
      <c r="G57" s="31">
        <f t="shared" si="1"/>
        <v>0</v>
      </c>
      <c r="H57" s="26">
        <f>'Tableau demande'!AM57</f>
        <v>0</v>
      </c>
      <c r="I57" s="26">
        <f>'Tableau demande'!AN57</f>
        <v>0</v>
      </c>
      <c r="J57" s="26">
        <f>'Tableau demande'!AO57</f>
        <v>0</v>
      </c>
      <c r="K57" s="51"/>
      <c r="L57" s="468"/>
      <c r="M57" s="52"/>
      <c r="N57" s="185">
        <f>'RA n+3'!N57+K57+J57-M57</f>
        <v>0</v>
      </c>
    </row>
    <row r="58" spans="1:24" x14ac:dyDescent="0.2">
      <c r="A58" s="19">
        <f>'Tableau demande'!A58</f>
        <v>0</v>
      </c>
      <c r="B58" s="19">
        <f>'Tableau demande'!B58</f>
        <v>0</v>
      </c>
      <c r="C58" s="17">
        <f>'Tableau demande'!$C58</f>
        <v>0</v>
      </c>
      <c r="D58" s="9" t="str">
        <f>'Tableau demande'!$D58</f>
        <v/>
      </c>
      <c r="E58" s="8">
        <f>'Tableau demande'!$E58</f>
        <v>0</v>
      </c>
      <c r="F58" s="18" t="str">
        <f>'Tableau demande'!$F58</f>
        <v/>
      </c>
      <c r="G58" s="31">
        <f t="shared" si="1"/>
        <v>0</v>
      </c>
      <c r="H58" s="26">
        <f>'Tableau demande'!AM58</f>
        <v>0</v>
      </c>
      <c r="I58" s="26">
        <f>'Tableau demande'!AN58</f>
        <v>0</v>
      </c>
      <c r="J58" s="26">
        <f>'Tableau demande'!AO58</f>
        <v>0</v>
      </c>
      <c r="K58" s="51"/>
      <c r="L58" s="468"/>
      <c r="M58" s="52"/>
      <c r="N58" s="185">
        <f>'RA n+3'!N58+K58+J58-M58</f>
        <v>0</v>
      </c>
    </row>
    <row r="59" spans="1:24" x14ac:dyDescent="0.2">
      <c r="A59" s="19">
        <f>'Tableau demande'!A59</f>
        <v>0</v>
      </c>
      <c r="B59" s="19">
        <f>'Tableau demande'!B59</f>
        <v>0</v>
      </c>
      <c r="C59" s="17">
        <f>'Tableau demande'!$C59</f>
        <v>0</v>
      </c>
      <c r="D59" s="9" t="str">
        <f>'Tableau demande'!$D59</f>
        <v/>
      </c>
      <c r="E59" s="8">
        <f>'Tableau demande'!$E59</f>
        <v>0</v>
      </c>
      <c r="F59" s="18" t="str">
        <f>'Tableau demande'!$F59</f>
        <v/>
      </c>
      <c r="G59" s="31">
        <f t="shared" si="1"/>
        <v>0</v>
      </c>
      <c r="H59" s="26">
        <f>'Tableau demande'!AM59</f>
        <v>0</v>
      </c>
      <c r="I59" s="26">
        <f>'Tableau demande'!AN59</f>
        <v>0</v>
      </c>
      <c r="J59" s="26">
        <f>'Tableau demande'!AO59</f>
        <v>0</v>
      </c>
      <c r="K59" s="51"/>
      <c r="L59" s="468"/>
      <c r="M59" s="52"/>
      <c r="N59" s="185">
        <f>'RA n+3'!N59+K59+J59-M59</f>
        <v>0</v>
      </c>
    </row>
    <row r="60" spans="1:24" ht="16.5" thickBot="1" x14ac:dyDescent="0.25">
      <c r="A60" s="19">
        <f>'Tableau demande'!A60</f>
        <v>0</v>
      </c>
      <c r="B60" s="19">
        <f>'Tableau demande'!B60</f>
        <v>0</v>
      </c>
      <c r="C60" s="17">
        <f>'Tableau demande'!$C60</f>
        <v>0</v>
      </c>
      <c r="D60" s="9" t="str">
        <f>'Tableau demande'!$D60</f>
        <v/>
      </c>
      <c r="E60" s="8">
        <f>'Tableau demande'!$E60</f>
        <v>0</v>
      </c>
      <c r="F60" s="18" t="str">
        <f>'Tableau demande'!$F60</f>
        <v/>
      </c>
      <c r="G60" s="31">
        <f t="shared" si="1"/>
        <v>0</v>
      </c>
      <c r="H60" s="26">
        <f>'Tableau demande'!AM60</f>
        <v>0</v>
      </c>
      <c r="I60" s="26">
        <f>'Tableau demande'!AN60</f>
        <v>0</v>
      </c>
      <c r="J60" s="26">
        <f>'Tableau demande'!AO60</f>
        <v>0</v>
      </c>
      <c r="K60" s="51"/>
      <c r="L60" s="468"/>
      <c r="M60" s="52"/>
      <c r="N60" s="185">
        <f>'RA n+3'!N60+K60+J60-M60</f>
        <v>0</v>
      </c>
    </row>
    <row r="61" spans="1:24" ht="16.5" thickBot="1" x14ac:dyDescent="0.25">
      <c r="A61" s="464" t="s">
        <v>3</v>
      </c>
      <c r="B61" s="465"/>
      <c r="C61" s="465"/>
      <c r="D61" s="465"/>
      <c r="E61" s="465"/>
      <c r="F61" s="466"/>
      <c r="G61" s="32">
        <f>SUM(G11:G60)</f>
        <v>0</v>
      </c>
      <c r="H61" s="27">
        <f>SUM(H11:H60)</f>
        <v>0</v>
      </c>
      <c r="I61" s="27">
        <f>SUM(I11:I60)</f>
        <v>0</v>
      </c>
      <c r="J61" s="27">
        <f>SUM(J11:J60)</f>
        <v>0</v>
      </c>
      <c r="K61" s="33">
        <f>SUM(K11:K60)</f>
        <v>0</v>
      </c>
      <c r="L61" s="120">
        <f>'RA n+3'!L61+M9+(M9/0.8*0.2)-J61-K61</f>
        <v>0</v>
      </c>
      <c r="M61" s="34">
        <f>SUM(M11:M60)</f>
        <v>0</v>
      </c>
      <c r="N61" s="126">
        <f>SUMIF(N11:N60,"&gt;0",N11:N60)</f>
        <v>0</v>
      </c>
    </row>
    <row r="62" spans="1:24" ht="16.5" thickBot="1" x14ac:dyDescent="0.25"/>
    <row r="63" spans="1:24" ht="16.5" thickBot="1" x14ac:dyDescent="0.25">
      <c r="J63" s="255" t="s">
        <v>718</v>
      </c>
      <c r="K63" s="254" t="str">
        <f>IF((M9+I61)=0,"",K61/(M9+I61))</f>
        <v/>
      </c>
      <c r="L63" s="350" t="s">
        <v>719</v>
      </c>
      <c r="M63" s="254" t="str">
        <f>IF((K61+J61)=0,"",M61/(K61+J61))</f>
        <v/>
      </c>
    </row>
    <row r="66" spans="2:14" x14ac:dyDescent="0.2">
      <c r="H66" s="38"/>
      <c r="I66" s="38"/>
      <c r="J66" s="38"/>
    </row>
    <row r="67" spans="2:14" s="38" customFormat="1" x14ac:dyDescent="0.2">
      <c r="B67" s="37"/>
      <c r="C67" s="37"/>
      <c r="D67" s="37"/>
      <c r="E67" s="48"/>
      <c r="F67" s="37"/>
      <c r="G67" s="37"/>
      <c r="H67" s="37"/>
      <c r="I67" s="37"/>
      <c r="J67" s="37"/>
      <c r="K67" s="50"/>
      <c r="L67" s="257"/>
      <c r="M67" s="50"/>
      <c r="N67" s="50"/>
    </row>
    <row r="68" spans="2:14" s="38" customFormat="1" x14ac:dyDescent="0.2">
      <c r="B68" s="37"/>
      <c r="C68" s="37"/>
      <c r="D68" s="37"/>
      <c r="E68" s="48"/>
      <c r="F68" s="37"/>
      <c r="G68" s="37"/>
      <c r="H68" s="37"/>
      <c r="I68" s="37"/>
      <c r="J68" s="37"/>
      <c r="K68" s="50"/>
      <c r="L68" s="50"/>
      <c r="M68" s="50"/>
      <c r="N68" s="50"/>
    </row>
    <row r="69" spans="2:14" s="38" customFormat="1" x14ac:dyDescent="0.2">
      <c r="B69" s="37"/>
      <c r="C69" s="37"/>
      <c r="D69" s="37"/>
      <c r="E69" s="48"/>
      <c r="F69" s="37"/>
      <c r="G69" s="37"/>
      <c r="H69" s="37"/>
      <c r="I69" s="37"/>
      <c r="J69" s="37"/>
      <c r="K69" s="50"/>
      <c r="L69" s="50"/>
      <c r="M69" s="50"/>
      <c r="N69" s="50"/>
    </row>
    <row r="70" spans="2:14" s="38" customFormat="1" x14ac:dyDescent="0.2">
      <c r="B70" s="37"/>
      <c r="C70" s="37"/>
      <c r="D70" s="37"/>
      <c r="E70" s="48"/>
      <c r="F70" s="37"/>
      <c r="G70" s="37"/>
      <c r="H70" s="37"/>
      <c r="I70" s="37"/>
      <c r="J70" s="37"/>
      <c r="K70" s="50"/>
      <c r="L70" s="50"/>
      <c r="M70" s="50"/>
      <c r="N70" s="50"/>
    </row>
  </sheetData>
  <sheetProtection password="9ED5" sheet="1" objects="1" scenarios="1" formatColumns="0" formatRows="0" insertHyperlinks="0" selectLockedCells="1" sort="0" autoFilter="0" pivotTables="0"/>
  <mergeCells count="5">
    <mergeCell ref="A1:B5"/>
    <mergeCell ref="G9:J9"/>
    <mergeCell ref="A61:F61"/>
    <mergeCell ref="L11:L60"/>
    <mergeCell ref="K9:L9"/>
  </mergeCells>
  <conditionalFormatting sqref="N11:N60">
    <cfRule type="cellIs" dxfId="9" priority="2" operator="lessThan">
      <formula>0</formula>
    </cfRule>
  </conditionalFormatting>
  <dataValidations count="4">
    <dataValidation type="textLength" allowBlank="1" showInputMessage="1" showErrorMessage="1" sqref="E7">
      <formula1>2</formula1>
      <formula2>6</formula2>
    </dataValidation>
    <dataValidation type="whole" allowBlank="1" showInputMessage="1" showErrorMessage="1" sqref="T51 W51 T41 W41">
      <formula1>10</formula1>
      <formula2>99</formula2>
    </dataValidation>
    <dataValidation allowBlank="1" showInputMessage="1" showErrorMessage="1" prompt="2012" sqref="D1:D4"/>
    <dataValidation type="custom" showInputMessage="1" showErrorMessage="1" error="Le code projet doit être unique. Des suffixe peuvent être utilisés" sqref="A11:B60">
      <formula1>COUNTIF($A$11:$A$60,A11)&lt;2</formula1>
    </dataValidation>
  </dataValidations>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26</vt:i4>
      </vt:variant>
      <vt:variant>
        <vt:lpstr>Plages nommées</vt:lpstr>
      </vt:variant>
      <vt:variant>
        <vt:i4>1</vt:i4>
      </vt:variant>
    </vt:vector>
  </HeadingPairs>
  <TitlesOfParts>
    <vt:vector size="27" baseType="lpstr">
      <vt:lpstr>Instructions</vt:lpstr>
      <vt:lpstr>codes-objet</vt:lpstr>
      <vt:lpstr>Tableau demande</vt:lpstr>
      <vt:lpstr>Appels de fonds</vt:lpstr>
      <vt:lpstr>RA n</vt:lpstr>
      <vt:lpstr>RA n+1</vt:lpstr>
      <vt:lpstr>RA n+2</vt:lpstr>
      <vt:lpstr>RA n+3</vt:lpstr>
      <vt:lpstr>RA n+4</vt:lpstr>
      <vt:lpstr>CAD n</vt:lpstr>
      <vt:lpstr>CAD n+1</vt:lpstr>
      <vt:lpstr>CAD n+2</vt:lpstr>
      <vt:lpstr>CAD n+3</vt:lpstr>
      <vt:lpstr>CAD n+4</vt:lpstr>
      <vt:lpstr>SNPC</vt:lpstr>
      <vt:lpstr>Feuil1</vt:lpstr>
      <vt:lpstr>Feuil2</vt:lpstr>
      <vt:lpstr>Feuil3</vt:lpstr>
      <vt:lpstr>Feuil4</vt:lpstr>
      <vt:lpstr>Feuil5</vt:lpstr>
      <vt:lpstr>Feuil6</vt:lpstr>
      <vt:lpstr>Feuil7</vt:lpstr>
      <vt:lpstr>Feuil8</vt:lpstr>
      <vt:lpstr>Feuil9</vt:lpstr>
      <vt:lpstr>Feuil10</vt:lpstr>
      <vt:lpstr>Feuil11</vt:lpstr>
      <vt:lpstr>'Tableau demande'!Impression_des_titres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GHengen</dc:creator>
  <cp:lastModifiedBy>Jean-Marc Lentz</cp:lastModifiedBy>
  <cp:lastPrinted>2014-12-08T11:21:12Z</cp:lastPrinted>
  <dcterms:created xsi:type="dcterms:W3CDTF">2006-07-27T13:48:31Z</dcterms:created>
  <dcterms:modified xsi:type="dcterms:W3CDTF">2014-12-08T11:38:14Z</dcterms:modified>
</cp:coreProperties>
</file>